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6" windowWidth="19416" windowHeight="11016"/>
  </bookViews>
  <sheets>
    <sheet name="PROPOSICIÓN ECONÓMICA" sheetId="1" r:id="rId1"/>
  </sheets>
  <definedNames>
    <definedName name="_xlnm.Print_Area" localSheetId="0">'PROPOSICIÓN ECONÓMICA'!$A$1:$G$31</definedName>
  </definedNames>
  <calcPr calcId="145621"/>
</workbook>
</file>

<file path=xl/calcChain.xml><?xml version="1.0" encoding="utf-8"?>
<calcChain xmlns="http://schemas.openxmlformats.org/spreadsheetml/2006/main">
  <c r="G23" i="1" l="1"/>
  <c r="G18" i="1"/>
  <c r="G16" i="1"/>
  <c r="G14" i="1"/>
  <c r="G13" i="1"/>
  <c r="G24" i="1" l="1"/>
  <c r="E23" i="1"/>
  <c r="E24" i="1" s="1"/>
  <c r="E14" i="1" l="1"/>
  <c r="E18" i="1" l="1"/>
  <c r="E16" i="1"/>
  <c r="E13" i="1"/>
  <c r="E19" i="1" l="1"/>
  <c r="E26" i="1" s="1"/>
  <c r="G19" i="1"/>
  <c r="G26" i="1" s="1"/>
  <c r="F29" i="1" s="1"/>
</calcChain>
</file>

<file path=xl/sharedStrings.xml><?xml version="1.0" encoding="utf-8"?>
<sst xmlns="http://schemas.openxmlformats.org/spreadsheetml/2006/main" count="33" uniqueCount="28">
  <si>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</si>
  <si>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</si>
  <si>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</si>
  <si>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</si>
  <si>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</si>
  <si>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Precio de licitación</t>
  </si>
  <si>
    <t>Importe licitación</t>
  </si>
  <si>
    <t>Importe ofertado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</si>
  <si>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</si>
  <si>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COSTE DE MANO DE OBRA</t>
  </si>
  <si>
    <t>DESPLAZAMIENTOS</t>
  </si>
  <si>
    <t>DIETAS</t>
  </si>
  <si>
    <t>Dietas por persona y día en caso de reparaciones de más de 8 horas</t>
  </si>
  <si>
    <t>TABLA DE COSTES DE MANTENIMIENTO CORRECTIVO</t>
  </si>
  <si>
    <t>TOTAL PRECIO TABLA DE COSTES MANTENIMIENTO CORRECTIVO (sin IVA):</t>
  </si>
  <si>
    <t>Descuento de licitación</t>
  </si>
  <si>
    <t>Medición PREVISTA</t>
  </si>
  <si>
    <t>Importe PREVISTO</t>
  </si>
  <si>
    <t>TOTAL:</t>
  </si>
  <si>
    <t>MANTENIMIENTO DE LOS GRUPOS ELECTRÓGENOS DE LAS SEÑALES MARÍTIMAS DE MALLORCA</t>
  </si>
  <si>
    <t>h Técnico montador (según PPT)</t>
  </si>
  <si>
    <t>Desplazamiento del equipo de mantenimiento correctivo (técnico y ayudante) hasta el lugar de la incidencia (ida y vuelta).Incluyen los costes hora de los técnicos</t>
  </si>
  <si>
    <t>DESCUENTO SOBRE COSTE DE MATERIALES</t>
  </si>
  <si>
    <t>Descuento sobre coste de materiales</t>
  </si>
  <si>
    <t>Precio unitario ofertado</t>
  </si>
  <si>
    <t>Descuento ofertado sobre el material</t>
  </si>
  <si>
    <t>h Ayudante montador (según PPT)</t>
  </si>
  <si>
    <t>Expediente E22-0039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</si>
</sst>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164" fontId="10" fillId="2" borderId="16" xfId="0" applyNumberFormat="1" applyFont="1" applyFill="1" applyBorder="1" applyAlignment="1" applyProtection="1">
      <alignment vertical="center" wrapText="1"/>
    </xf>
    <xf numFmtId="164" fontId="10" fillId="2" borderId="17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8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164" fontId="10" fillId="3" borderId="16" xfId="0" applyNumberFormat="1" applyFont="1" applyFill="1" applyBorder="1" applyAlignment="1" applyProtection="1">
      <alignment vertical="center" wrapText="1"/>
      <protection locked="0"/>
    </xf>
    <xf numFmtId="0" fontId="9" fillId="2" borderId="21" xfId="0" applyFont="1" applyFill="1" applyBorder="1" applyAlignment="1" applyProtection="1">
      <alignment vertical="center" wrapText="1"/>
    </xf>
    <xf numFmtId="164" fontId="9" fillId="4" borderId="15" xfId="0" applyNumberFormat="1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vertical="center" wrapText="1"/>
    </xf>
    <xf numFmtId="164" fontId="11" fillId="2" borderId="0" xfId="0" applyNumberFormat="1" applyFont="1" applyFill="1" applyBorder="1" applyAlignment="1" applyProtection="1">
      <alignment vertical="center" wrapText="1"/>
    </xf>
    <xf numFmtId="10" fontId="10" fillId="2" borderId="14" xfId="0" applyNumberFormat="1" applyFont="1" applyFill="1" applyBorder="1" applyAlignment="1" applyProtection="1">
      <alignment vertical="center" wrapText="1"/>
    </xf>
    <xf numFmtId="0" fontId="0" fillId="2" borderId="0" xfId="0" applyFill="1" applyProtection="1"/>
    <xf numFmtId="49" fontId="8" fillId="2" borderId="0" xfId="0" applyNumberFormat="1" applyFont="1" applyFill="1" applyAlignment="1">
      <alignment vertical="top" wrapText="1"/>
    </xf>
    <xf numFmtId="0" fontId="9" fillId="2" borderId="19" xfId="0" applyFont="1" applyFill="1" applyBorder="1" applyAlignment="1" applyProtection="1">
      <alignment vertical="center" wrapText="1"/>
    </xf>
    <xf numFmtId="164" fontId="11" fillId="2" borderId="20" xfId="0" applyNumberFormat="1" applyFont="1" applyFill="1" applyBorder="1" applyAlignment="1" applyProtection="1">
      <alignment vertical="center" wrapText="1"/>
    </xf>
    <xf numFmtId="10" fontId="10" fillId="3" borderId="16" xfId="0" applyNumberFormat="1" applyFont="1" applyFill="1" applyBorder="1" applyAlignment="1" applyProtection="1">
      <alignment vertical="center" wrapText="1"/>
      <protection locked="0"/>
    </xf>
    <xf numFmtId="164" fontId="11" fillId="6" borderId="12" xfId="0" applyNumberFormat="1" applyFont="1" applyFill="1" applyBorder="1" applyAlignment="1" applyProtection="1">
      <alignment vertical="center" wrapText="1"/>
    </xf>
    <xf numFmtId="164" fontId="11" fillId="6" borderId="20" xfId="0" applyNumberFormat="1" applyFont="1" applyFill="1" applyBorder="1" applyAlignment="1" applyProtection="1">
      <alignment vertical="center" wrapText="1"/>
    </xf>
    <xf numFmtId="0" fontId="9" fillId="6" borderId="19" xfId="0" applyFont="1" applyFill="1" applyBorder="1" applyAlignment="1" applyProtection="1">
      <alignment vertical="center" wrapText="1"/>
    </xf>
    <xf numFmtId="4" fontId="10" fillId="2" borderId="14" xfId="0" applyNumberFormat="1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9" xfId="0" applyNumberFormat="1" applyFont="1" applyFill="1" applyBorder="1" applyAlignment="1" applyProtection="1">
      <alignment horizontal="center" vertical="center" wrapText="1"/>
    </xf>
    <xf numFmtId="164" fontId="12" fillId="5" borderId="20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1"/>
  <sheetViews>
    <sheetView tabSelected="1" view="pageBreakPreview" topLeftCell="A19" zoomScale="115" zoomScaleNormal="100" zoomScaleSheetLayoutView="115" workbookViewId="0">
      <selection activeCell="D14" sqref="D14"/>
    </sheetView>
  </sheetViews>
  <sheetFormatPr baseColWidth="10" defaultColWidth="11.44140625" defaultRowHeight="14.4" x14ac:dyDescent="0.3"/>
  <cols>
    <col min="1" max="1" width="5.88671875" style="1" customWidth="1"/>
    <col min="2" max="2" width="41.5546875" style="1" customWidth="1"/>
    <col min="3" max="7" width="14.5546875" style="1" customWidth="1"/>
    <col min="8" max="8" width="11.44140625" style="1"/>
    <col min="9" max="23" width="11.44140625" style="18"/>
    <col min="24" max="16384" width="11.44140625" style="1"/>
  </cols>
  <sheetData>
    <row r="1" spans="1:13" ht="15" customHeight="1" x14ac:dyDescent="0.3">
      <c r="A1" s="37" t="s">
        <v>0</v>
      </c>
      <c r="B1" s="38"/>
      <c r="C1" s="38"/>
      <c r="D1" s="38"/>
      <c r="E1" s="38"/>
      <c r="F1" s="38"/>
      <c r="G1" s="39"/>
    </row>
    <row r="2" spans="1:13" ht="18.75" customHeight="1" x14ac:dyDescent="0.3">
      <c r="A2" s="40" t="s">
        <v>19</v>
      </c>
      <c r="B2" s="41"/>
      <c r="C2" s="41"/>
      <c r="D2" s="41"/>
      <c r="E2" s="41"/>
      <c r="F2" s="41"/>
      <c r="G2" s="42"/>
    </row>
    <row r="3" spans="1:13" ht="15.75" customHeight="1" thickBot="1" x14ac:dyDescent="0.35">
      <c r="A3" s="56" t="s">
        <v>27</v>
      </c>
      <c r="B3" s="57"/>
      <c r="C3" s="57"/>
      <c r="D3" s="57"/>
      <c r="E3" s="57"/>
      <c r="F3" s="57"/>
      <c r="G3" s="58"/>
    </row>
    <row r="4" spans="1:13" ht="15" x14ac:dyDescent="0.25">
      <c r="A4" s="2"/>
      <c r="B4" s="2"/>
      <c r="C4" s="2"/>
      <c r="D4" s="2"/>
      <c r="E4" s="2"/>
      <c r="F4" s="2"/>
      <c r="G4" s="2"/>
    </row>
    <row r="5" spans="1:13" ht="15.75" customHeight="1" x14ac:dyDescent="0.25">
      <c r="A5" s="43" t="s">
        <v>13</v>
      </c>
      <c r="B5" s="43"/>
      <c r="C5" s="43"/>
      <c r="D5" s="43"/>
      <c r="E5" s="43"/>
      <c r="F5" s="43"/>
      <c r="G5" s="43"/>
    </row>
    <row r="6" spans="1:13" x14ac:dyDescent="0.3">
      <c r="A6" s="44" t="s">
        <v>1</v>
      </c>
      <c r="B6" s="44"/>
      <c r="C6" s="44"/>
      <c r="D6" s="44"/>
      <c r="E6" s="44"/>
      <c r="F6" s="44"/>
      <c r="G6" s="44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45" t="s">
        <v>2</v>
      </c>
      <c r="B8" s="45"/>
      <c r="C8" s="46"/>
      <c r="D8" s="47"/>
      <c r="E8" s="47"/>
      <c r="F8" s="47"/>
      <c r="G8" s="48"/>
    </row>
    <row r="9" spans="1:13" ht="15.75" customHeight="1" thickBot="1" x14ac:dyDescent="0.35">
      <c r="A9" s="45"/>
      <c r="B9" s="45"/>
      <c r="C9" s="49"/>
      <c r="D9" s="50"/>
      <c r="E9" s="50"/>
      <c r="F9" s="50"/>
      <c r="G9" s="51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16</v>
      </c>
      <c r="D11" s="4" t="s">
        <v>5</v>
      </c>
      <c r="E11" s="4" t="s">
        <v>6</v>
      </c>
      <c r="F11" s="4" t="s">
        <v>24</v>
      </c>
      <c r="G11" s="4" t="s">
        <v>7</v>
      </c>
      <c r="K11" s="19"/>
      <c r="M11" s="19"/>
    </row>
    <row r="12" spans="1:13" ht="15" x14ac:dyDescent="0.25">
      <c r="A12" s="6"/>
      <c r="B12" s="7" t="s">
        <v>9</v>
      </c>
      <c r="C12" s="8"/>
      <c r="D12" s="8"/>
      <c r="E12" s="8"/>
      <c r="F12" s="8"/>
      <c r="G12" s="24"/>
      <c r="K12" s="19"/>
      <c r="M12" s="19"/>
    </row>
    <row r="13" spans="1:13" x14ac:dyDescent="0.3">
      <c r="A13" s="5">
        <v>1</v>
      </c>
      <c r="B13" s="9" t="s">
        <v>20</v>
      </c>
      <c r="C13" s="10">
        <v>20</v>
      </c>
      <c r="D13" s="11">
        <v>38.56</v>
      </c>
      <c r="E13" s="11">
        <f t="shared" ref="E13:E18" si="0">ROUND(C13*D13,2)</f>
        <v>771.2</v>
      </c>
      <c r="F13" s="21">
        <v>0</v>
      </c>
      <c r="G13" s="12">
        <f>IF(F13&gt;D13,F13/0,ROUND(C13*F13,2))</f>
        <v>0</v>
      </c>
      <c r="K13" s="19"/>
      <c r="M13" s="19"/>
    </row>
    <row r="14" spans="1:13" x14ac:dyDescent="0.3">
      <c r="A14" s="5">
        <v>2</v>
      </c>
      <c r="B14" s="9" t="s">
        <v>26</v>
      </c>
      <c r="C14" s="10">
        <v>30</v>
      </c>
      <c r="D14" s="11">
        <v>27.85</v>
      </c>
      <c r="E14" s="11">
        <f t="shared" ref="E14" si="1">ROUND(C14*D14,2)</f>
        <v>835.5</v>
      </c>
      <c r="F14" s="21">
        <v>0</v>
      </c>
      <c r="G14" s="12">
        <f>IF(F14&gt;D14,F14/0,ROUND(C14*F14,2))</f>
        <v>0</v>
      </c>
      <c r="K14" s="19"/>
      <c r="M14" s="19"/>
    </row>
    <row r="15" spans="1:13" ht="15" x14ac:dyDescent="0.25">
      <c r="A15" s="6"/>
      <c r="B15" s="7" t="s">
        <v>10</v>
      </c>
      <c r="C15" s="8"/>
      <c r="D15" s="8"/>
      <c r="E15" s="8"/>
      <c r="F15" s="8"/>
      <c r="G15" s="24"/>
      <c r="K15" s="19"/>
      <c r="M15" s="19"/>
    </row>
    <row r="16" spans="1:13" ht="51.6" customHeight="1" x14ac:dyDescent="0.3">
      <c r="A16" s="5">
        <v>3</v>
      </c>
      <c r="B16" s="9" t="s">
        <v>21</v>
      </c>
      <c r="C16" s="10">
        <v>10</v>
      </c>
      <c r="D16" s="11">
        <v>100</v>
      </c>
      <c r="E16" s="11">
        <f t="shared" si="0"/>
        <v>1000</v>
      </c>
      <c r="F16" s="21">
        <v>0</v>
      </c>
      <c r="G16" s="12">
        <f>IF(F16&gt;D16,F16/0,ROUND(C16*F16,2))</f>
        <v>0</v>
      </c>
      <c r="K16" s="19"/>
      <c r="M16" s="19"/>
    </row>
    <row r="17" spans="1:13" x14ac:dyDescent="0.3">
      <c r="A17" s="6"/>
      <c r="B17" s="7" t="s">
        <v>11</v>
      </c>
      <c r="C17" s="8"/>
      <c r="D17" s="8"/>
      <c r="E17" s="8"/>
      <c r="F17" s="8"/>
      <c r="G17" s="24"/>
      <c r="K17" s="19"/>
      <c r="M17" s="19"/>
    </row>
    <row r="18" spans="1:13" ht="28.2" thickBot="1" x14ac:dyDescent="0.35">
      <c r="A18" s="5">
        <v>4</v>
      </c>
      <c r="B18" s="9" t="s">
        <v>12</v>
      </c>
      <c r="C18" s="10">
        <v>10</v>
      </c>
      <c r="D18" s="11">
        <v>50</v>
      </c>
      <c r="E18" s="13">
        <f t="shared" si="0"/>
        <v>500</v>
      </c>
      <c r="F18" s="22">
        <v>0</v>
      </c>
      <c r="G18" s="12">
        <f>IF(F18&gt;D18,F18/0,ROUND(C18*F18,2))</f>
        <v>0</v>
      </c>
      <c r="K18" s="19"/>
      <c r="M18" s="19"/>
    </row>
    <row r="19" spans="1:13" ht="19.5" customHeight="1" x14ac:dyDescent="0.3">
      <c r="A19" s="15"/>
      <c r="B19" s="15"/>
      <c r="C19" s="15"/>
      <c r="D19" s="16"/>
      <c r="E19" s="17">
        <f>SUM(E12:E18)</f>
        <v>3106.7</v>
      </c>
      <c r="F19" s="23"/>
      <c r="G19" s="33">
        <f>SUM(G12:G18)</f>
        <v>0</v>
      </c>
      <c r="K19" s="20"/>
    </row>
    <row r="20" spans="1:13" ht="19.5" customHeight="1" thickBot="1" x14ac:dyDescent="0.3">
      <c r="A20" s="25"/>
      <c r="B20" s="25"/>
      <c r="C20" s="25"/>
      <c r="D20" s="25"/>
      <c r="E20" s="26"/>
      <c r="F20" s="25"/>
      <c r="G20" s="26"/>
      <c r="K20" s="20"/>
    </row>
    <row r="21" spans="1:13" ht="43.8" thickBot="1" x14ac:dyDescent="0.35">
      <c r="A21" s="3" t="s">
        <v>3</v>
      </c>
      <c r="B21" s="3" t="s">
        <v>4</v>
      </c>
      <c r="C21" s="4" t="s">
        <v>17</v>
      </c>
      <c r="D21" s="4" t="s">
        <v>15</v>
      </c>
      <c r="E21" s="4" t="s">
        <v>6</v>
      </c>
      <c r="F21" s="4" t="s">
        <v>25</v>
      </c>
      <c r="G21" s="4" t="s">
        <v>7</v>
      </c>
      <c r="K21" s="19"/>
      <c r="M21" s="19"/>
    </row>
    <row r="22" spans="1:13" ht="15" x14ac:dyDescent="0.25">
      <c r="A22" s="6"/>
      <c r="B22" s="7" t="s">
        <v>22</v>
      </c>
      <c r="C22" s="8"/>
      <c r="D22" s="8"/>
      <c r="E22" s="8"/>
      <c r="F22" s="8"/>
      <c r="G22" s="24"/>
      <c r="K22" s="19"/>
      <c r="M22" s="19"/>
    </row>
    <row r="23" spans="1:13" ht="15" thickBot="1" x14ac:dyDescent="0.35">
      <c r="A23" s="5">
        <v>5</v>
      </c>
      <c r="B23" s="9" t="s">
        <v>23</v>
      </c>
      <c r="C23" s="36">
        <v>1992.95</v>
      </c>
      <c r="D23" s="27">
        <v>0.05</v>
      </c>
      <c r="E23" s="13">
        <f>ROUND(C23*(1-D23),2)</f>
        <v>1893.3</v>
      </c>
      <c r="F23" s="32">
        <v>0.05</v>
      </c>
      <c r="G23" s="14">
        <f>IF(F23&lt;D23,F23/0,ROUND(C23*(1-F23),2))</f>
        <v>1893.3</v>
      </c>
      <c r="K23" s="19"/>
      <c r="M23" s="19"/>
    </row>
    <row r="24" spans="1:13" ht="19.5" customHeight="1" x14ac:dyDescent="0.25">
      <c r="A24" s="15"/>
      <c r="B24" s="15"/>
      <c r="C24" s="15"/>
      <c r="D24" s="16"/>
      <c r="E24" s="17">
        <f>SUM(E23)</f>
        <v>1893.3</v>
      </c>
      <c r="F24" s="23"/>
      <c r="G24" s="33">
        <f>SUM(G23)</f>
        <v>1893.3</v>
      </c>
      <c r="K24" s="20"/>
    </row>
    <row r="25" spans="1:13" s="28" customFormat="1" ht="19.5" customHeight="1" thickBot="1" x14ac:dyDescent="0.35">
      <c r="A25" s="25"/>
      <c r="B25" s="25"/>
      <c r="C25" s="25"/>
      <c r="D25" s="25"/>
      <c r="E25" s="26"/>
      <c r="F25" s="25"/>
      <c r="G25" s="26"/>
      <c r="K25" s="29"/>
    </row>
    <row r="26" spans="1:13" s="28" customFormat="1" ht="19.5" customHeight="1" thickBot="1" x14ac:dyDescent="0.35">
      <c r="A26" s="25"/>
      <c r="B26" s="25"/>
      <c r="C26" s="25"/>
      <c r="D26" s="30" t="s">
        <v>18</v>
      </c>
      <c r="E26" s="31">
        <f>E24+E19</f>
        <v>5000</v>
      </c>
      <c r="F26" s="35" t="s">
        <v>18</v>
      </c>
      <c r="G26" s="34">
        <f>IF(G24+G19=1893.3,0,G24+G19)</f>
        <v>0</v>
      </c>
      <c r="K26" s="29"/>
    </row>
    <row r="27" spans="1:13" ht="19.5" customHeight="1" x14ac:dyDescent="0.3">
      <c r="A27" s="25"/>
      <c r="B27" s="25"/>
      <c r="C27" s="25"/>
      <c r="D27" s="25"/>
      <c r="E27" s="26"/>
      <c r="F27" s="25"/>
      <c r="G27" s="26"/>
      <c r="K27" s="20"/>
    </row>
    <row r="28" spans="1:13" ht="19.5" customHeight="1" thickBot="1" x14ac:dyDescent="0.35">
      <c r="A28" s="25"/>
      <c r="B28" s="25"/>
      <c r="C28" s="25"/>
      <c r="D28" s="25"/>
      <c r="E28" s="26"/>
      <c r="F28" s="25"/>
      <c r="G28" s="26"/>
      <c r="K28" s="20"/>
    </row>
    <row r="29" spans="1:13" ht="16.2" thickBot="1" x14ac:dyDescent="0.35">
      <c r="A29" s="52" t="s">
        <v>14</v>
      </c>
      <c r="B29" s="52"/>
      <c r="C29" s="52"/>
      <c r="D29" s="52"/>
      <c r="E29" s="52"/>
      <c r="F29" s="53">
        <f>IF(G26&lt;5000.01,G26,"ERROR: Límite superado")</f>
        <v>0</v>
      </c>
      <c r="G29" s="54"/>
    </row>
    <row r="30" spans="1:13" x14ac:dyDescent="0.3">
      <c r="A30" s="55" t="s">
        <v>8</v>
      </c>
      <c r="B30" s="55"/>
      <c r="C30" s="55"/>
      <c r="D30" s="55"/>
      <c r="E30" s="55"/>
      <c r="F30" s="55"/>
      <c r="G30" s="55"/>
    </row>
    <row r="31" spans="1:13" ht="19.5" customHeight="1" x14ac:dyDescent="0.3">
      <c r="A31" s="25"/>
      <c r="B31" s="25"/>
      <c r="C31" s="25"/>
      <c r="D31" s="25"/>
      <c r="E31" s="26"/>
      <c r="F31" s="25"/>
      <c r="G31" s="25"/>
      <c r="K31" s="20"/>
    </row>
  </sheetData>
  <sheetProtection password="C88F" sheet="1" objects="1" scenarios="1"/>
  <mergeCells count="10">
    <mergeCell ref="A8:B9"/>
    <mergeCell ref="C8:G9"/>
    <mergeCell ref="A29:E29"/>
    <mergeCell ref="F29:G29"/>
    <mergeCell ref="A30:G30"/>
    <mergeCell ref="A1:G1"/>
    <mergeCell ref="A2:G2"/>
    <mergeCell ref="A3:G3"/>
    <mergeCell ref="A5:G5"/>
    <mergeCell ref="A6:G6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2022-03-11T10:23:48Z</dcterms:modified>
</cp:coreProperties>
</file>