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0" yWindow="0" windowWidth="2172" windowHeight="1140" activeTab="2"/>
  </bookViews>
  <sheets>
    <sheet name="Resumen" sheetId="6" r:id="rId1"/>
    <sheet name="Gral" sheetId="1" r:id="rId2"/>
    <sheet name="Desglosado_subcriterios" sheetId="7" r:id="rId3"/>
    <sheet name="PROPOSICIONES PROPUESTA" sheetId="11" r:id="rId4"/>
    <sheet name="OFERTADO VS ACREDITADO" sheetId="8" state="hidden" r:id="rId5"/>
    <sheet name="CÁLCULO DE PUNTOS fórmulas" sheetId="9" state="hidden" r:id="rId6"/>
  </sheets>
  <definedNames>
    <definedName name="_xlnm.Print_Area" localSheetId="0">Resumen!$A$1:$L$20</definedName>
  </definedNames>
  <calcPr calcId="162913"/>
</workbook>
</file>

<file path=xl/calcChain.xml><?xml version="1.0" encoding="utf-8"?>
<calcChain xmlns="http://schemas.openxmlformats.org/spreadsheetml/2006/main">
  <c r="I7" i="9" l="1"/>
  <c r="I16" i="6" l="1"/>
  <c r="I14" i="6"/>
  <c r="I12" i="6"/>
  <c r="I10" i="6"/>
  <c r="I8" i="6"/>
  <c r="I6" i="6"/>
  <c r="I4" i="6"/>
  <c r="A10" i="11"/>
  <c r="A9" i="11"/>
  <c r="A8" i="11"/>
  <c r="A7" i="11"/>
  <c r="A6" i="11"/>
  <c r="A5" i="11"/>
  <c r="A4" i="11"/>
  <c r="D7" i="9" l="1"/>
  <c r="T10" i="7" l="1"/>
  <c r="C6" i="1"/>
  <c r="E4" i="6" s="1"/>
  <c r="H11" i="9"/>
  <c r="D11" i="9"/>
  <c r="F11" i="9"/>
  <c r="D9" i="9"/>
  <c r="F10" i="7" s="1"/>
  <c r="E9" i="9"/>
  <c r="H10" i="7" s="1"/>
  <c r="E6" i="1" s="1"/>
  <c r="E8" i="6" s="1"/>
  <c r="F9" i="9"/>
  <c r="J10" i="7" s="1"/>
  <c r="F6" i="1" s="1"/>
  <c r="E10" i="6" s="1"/>
  <c r="G9" i="9"/>
  <c r="L10" i="7" s="1"/>
  <c r="G6" i="1" s="1"/>
  <c r="E12" i="6" s="1"/>
  <c r="H9" i="9"/>
  <c r="N10" i="7" s="1"/>
  <c r="H6" i="1" s="1"/>
  <c r="E14" i="6" s="1"/>
  <c r="I9" i="9"/>
  <c r="P10" i="7" s="1"/>
  <c r="I6" i="1" s="1"/>
  <c r="E16" i="6" s="1"/>
  <c r="C9" i="9"/>
  <c r="F7" i="9"/>
  <c r="J7" i="7" s="1"/>
  <c r="F5" i="1" s="1"/>
  <c r="D10" i="6" s="1"/>
  <c r="G7" i="9"/>
  <c r="L7" i="7" s="1"/>
  <c r="G5" i="1" s="1"/>
  <c r="D12" i="6" s="1"/>
  <c r="H7" i="9"/>
  <c r="N7" i="7" s="1"/>
  <c r="H5" i="1" s="1"/>
  <c r="D14" i="6" s="1"/>
  <c r="P7" i="7"/>
  <c r="I5" i="1" s="1"/>
  <c r="D16" i="6" s="1"/>
  <c r="F7" i="7"/>
  <c r="D5" i="1" s="1"/>
  <c r="D6" i="6" s="1"/>
  <c r="C7" i="9"/>
  <c r="D7" i="7" s="1"/>
  <c r="C5" i="1" s="1"/>
  <c r="D4" i="6" s="1"/>
  <c r="C6" i="9"/>
  <c r="E7" i="9" s="1"/>
  <c r="H7" i="7" s="1"/>
  <c r="E5" i="1" s="1"/>
  <c r="D8" i="6" s="1"/>
  <c r="I3" i="9"/>
  <c r="H3" i="9"/>
  <c r="G3" i="9"/>
  <c r="F3" i="9"/>
  <c r="E3" i="9"/>
  <c r="D3" i="9"/>
  <c r="C3" i="9"/>
  <c r="A1" i="8"/>
  <c r="G12" i="6"/>
  <c r="F6" i="6"/>
  <c r="I8" i="1"/>
  <c r="G16" i="6" s="1"/>
  <c r="I7" i="1"/>
  <c r="F16" i="6" s="1"/>
  <c r="I4" i="1"/>
  <c r="C16" i="6" s="1"/>
  <c r="H8" i="1"/>
  <c r="G14" i="6" s="1"/>
  <c r="H7" i="1"/>
  <c r="F14" i="6" s="1"/>
  <c r="H4" i="1"/>
  <c r="C14" i="6" s="1"/>
  <c r="G8" i="1"/>
  <c r="G7" i="1"/>
  <c r="F12" i="6" s="1"/>
  <c r="G4" i="1"/>
  <c r="C12" i="6" s="1"/>
  <c r="F8" i="1"/>
  <c r="G10" i="6" s="1"/>
  <c r="F7" i="1"/>
  <c r="F10" i="6" s="1"/>
  <c r="F4" i="1"/>
  <c r="C10" i="6" s="1"/>
  <c r="E8" i="1"/>
  <c r="G8" i="6" s="1"/>
  <c r="E7" i="1"/>
  <c r="F8" i="6" s="1"/>
  <c r="E4" i="1"/>
  <c r="C8" i="6" s="1"/>
  <c r="D8" i="1"/>
  <c r="G6" i="6" s="1"/>
  <c r="D7" i="1"/>
  <c r="D4" i="1"/>
  <c r="C6" i="6" s="1"/>
  <c r="C8" i="1"/>
  <c r="G4" i="6" s="1"/>
  <c r="C7" i="1"/>
  <c r="F4" i="6" s="1"/>
  <c r="C4" i="1"/>
  <c r="C4" i="6" s="1"/>
  <c r="D6" i="1" l="1"/>
  <c r="E6" i="6" s="1"/>
  <c r="H6" i="6" s="1"/>
  <c r="H14" i="6"/>
  <c r="H12" i="6"/>
  <c r="H8" i="6"/>
  <c r="H10" i="6"/>
  <c r="H4" i="6"/>
  <c r="H16" i="6"/>
  <c r="I3" i="1"/>
  <c r="H3" i="1"/>
  <c r="G3" i="1"/>
  <c r="F3" i="1"/>
  <c r="E3" i="1"/>
  <c r="C3" i="1"/>
  <c r="D3" i="1" l="1"/>
  <c r="A13" i="7"/>
  <c r="A11" i="7"/>
  <c r="A10" i="7"/>
  <c r="A7" i="7"/>
  <c r="A5" i="7"/>
  <c r="P1" i="7"/>
  <c r="N1" i="7"/>
  <c r="H1" i="7"/>
  <c r="F1" i="7"/>
  <c r="C2" i="1"/>
  <c r="B3" i="1"/>
  <c r="I2" i="1"/>
  <c r="H2" i="1"/>
  <c r="G2" i="1"/>
  <c r="L1" i="7" s="1"/>
  <c r="F2" i="1"/>
  <c r="J1" i="7" s="1"/>
  <c r="E2" i="1"/>
  <c r="D2" i="1"/>
  <c r="D1" i="7" l="1"/>
  <c r="A1" i="6"/>
  <c r="A1" i="7"/>
  <c r="A3" i="7" l="1"/>
  <c r="A2" i="7"/>
  <c r="D15" i="7" l="1"/>
  <c r="C11" i="1" l="1"/>
</calcChain>
</file>

<file path=xl/sharedStrings.xml><?xml version="1.0" encoding="utf-8"?>
<sst xmlns="http://schemas.openxmlformats.org/spreadsheetml/2006/main" count="245" uniqueCount="139">
  <si>
    <t>Puntuación</t>
  </si>
  <si>
    <t>Comentarios</t>
  </si>
  <si>
    <t>Peso</t>
  </si>
  <si>
    <t>Criterios</t>
  </si>
  <si>
    <t>VALORACIÓN TÉCNICA</t>
  </si>
  <si>
    <t>EMPRESA / UTE</t>
  </si>
  <si>
    <t>VT</t>
  </si>
  <si>
    <t>Valoración Técnica VT</t>
  </si>
  <si>
    <t>PUNTUACIÓN ORDINAL</t>
  </si>
  <si>
    <t>OBSERVACIONES:</t>
  </si>
  <si>
    <t>CRITERIOS DE VALORACIÓN TÉCNICA</t>
  </si>
  <si>
    <t>E22-0001</t>
  </si>
  <si>
    <t>SERVICIO DE ASISTENCIA TÉCNICA ESPECIALIZADA EN CONTRATACIÓN PÚBLICA PARA LA AUTORIDAD PORTUARIA DE BALEARES</t>
  </si>
  <si>
    <t>ARAÚJO&amp;BENETTI</t>
  </si>
  <si>
    <t>EGUESAN ENERGY, S.L</t>
  </si>
  <si>
    <t>LACASA ABOGADOS</t>
  </si>
  <si>
    <t>JAVIER VÁZQUEZ</t>
  </si>
  <si>
    <t>yKsios DIGITAL GROWTH</t>
  </si>
  <si>
    <t>2.1. Cualificación profesional (20%)</t>
  </si>
  <si>
    <t>2.2. Experiencia como Docente (15%)</t>
  </si>
  <si>
    <t>2.3. Experiencia profesional adicional a la exigida en PPT como asesor en materia de contratación pública (15%)</t>
  </si>
  <si>
    <t>2.4. Publicaciones en revistas, blogs de contratación, autoría de libros, etc., relacionadas con el objeto del contrato (7%).</t>
  </si>
  <si>
    <t>2.5. Colaboración internacional del consultor/a (3%)</t>
  </si>
  <si>
    <t>2. CUALIFICACIÓN Y EXPERIENCIA PROFESIONAL Y DOCENTE (60%)</t>
  </si>
  <si>
    <t>INACEPTABLE &lt; 36</t>
  </si>
  <si>
    <r>
      <t>SUFICIENTE &gt;</t>
    </r>
    <r>
      <rPr>
        <sz val="10"/>
        <rFont val="Calibri"/>
        <family val="2"/>
      </rPr>
      <t xml:space="preserve"> = 36</t>
    </r>
  </si>
  <si>
    <t>Se valorará la cualificación y experiencia profesional de la persona designada como consultor/a de referencia del contrato a entidades del sector público, así como su experiencia en relación a la impartición de cursos, impartición de clases universitarias, etc., y el número de publicaciones (artículos, libros, etc.) en materia de contratación pública y su participación como colaborador internacional.</t>
  </si>
  <si>
    <r>
      <rPr>
        <b/>
        <sz val="12"/>
        <rFont val="Arial"/>
        <family val="2"/>
      </rPr>
      <t>(Máximo 100 puntos antes de aplicar el coeficiente de ponderación)</t>
    </r>
    <r>
      <rPr>
        <sz val="12"/>
        <rFont val="Arial"/>
        <family val="2"/>
      </rPr>
      <t xml:space="preserve">
Se valorará la experiencia docente del consultor/a en materia de contratación pública dirigidas a estudiantes universitarios, personal de empresas y otros públicos, impartidas tanto en entidades del sector público, y demás sectores.
Se valorará tomando en cuenta el número de cursos impartidos por el consultor/a. Solo se considerarán aquellos cursos con un número de horas igual o superior a Cuatro (4) horas. Los cursos con un número de horas inferior no serán tomados en cuenta.
</t>
    </r>
    <r>
      <rPr>
        <b/>
        <sz val="12"/>
        <rFont val="Arial"/>
        <family val="2"/>
      </rPr>
      <t>Nota:</t>
    </r>
    <r>
      <rPr>
        <sz val="12"/>
        <rFont val="Arial"/>
        <family val="2"/>
      </rPr>
      <t xml:space="preserve"> Acreditación de los cursos y formación impartida y/o Cartas de colaboración de centros de formación, universidades, etc. O cualquier documentación fehaciente que avalen la formación impartida por el consultor/a.</t>
    </r>
  </si>
  <si>
    <r>
      <rPr>
        <b/>
        <sz val="12"/>
        <rFont val="Arial"/>
        <family val="2"/>
      </rPr>
      <t>(Máximo 100 puntos antes de aplicar el coeficiente de ponderación).</t>
    </r>
    <r>
      <rPr>
        <sz val="12"/>
        <rFont val="Arial"/>
        <family val="2"/>
      </rPr>
      <t xml:space="preserve">
Se valorará la formación especializada en materia de contratación pública de la persona designada como consultor/a de referencia del contrato.
Se obtendrá la siguiente puntuación:
</t>
    </r>
    <r>
      <rPr>
        <b/>
        <sz val="14"/>
        <rFont val="Arial"/>
        <family val="2"/>
      </rPr>
      <t xml:space="preserve">- Si está en posesión de título de Doctor experto en contratación pública: obtendrá la una puntuación de máxima puntuación:100 puntos.
- Si está en posesión de título de máster o equivalente en materia de contratación pública: obtendrá: 75 puntos.
</t>
    </r>
    <r>
      <rPr>
        <sz val="12"/>
        <rFont val="Arial"/>
        <family val="2"/>
      </rPr>
      <t xml:space="preserve">
</t>
    </r>
    <r>
      <rPr>
        <b/>
        <sz val="12"/>
        <rFont val="Arial"/>
        <family val="2"/>
      </rPr>
      <t>Nota:</t>
    </r>
    <r>
      <rPr>
        <sz val="12"/>
        <rFont val="Arial"/>
        <family val="2"/>
      </rPr>
      <t xml:space="preserve"> Aunque en este procedimiento no se consideran criterios de Juicios de Valor, los licitadores deberán aportar las titulaciones del consultor/a de forma que se acredite poseer la cualificación profesional del personal adscrito.
</t>
    </r>
  </si>
  <si>
    <t>No se presenta documentación relativa a este criterio</t>
  </si>
  <si>
    <t>NO SE APORTA POR EL LICITADOR</t>
  </si>
  <si>
    <r>
      <rPr>
        <b/>
        <sz val="12"/>
        <rFont val="Arial"/>
        <family val="2"/>
      </rPr>
      <t>(Máximo 100 puntos antes de aplicar el coeficiente de ponderación)</t>
    </r>
    <r>
      <rPr>
        <sz val="12"/>
        <rFont val="Arial"/>
        <family val="2"/>
      </rPr>
      <t xml:space="preserve">
Se valorará que el consultor/a este o ha estado suscrito a un acuerdo o convenio de colaboración internacional en materia de contratación pública a instituciones del sector publico u otras instituciones.
Si colabora se le otorgarán 100.
El licitador debe poner 1 si es o ha sido colaborador internacional, 0 si no es colaborador.
</t>
    </r>
    <r>
      <rPr>
        <b/>
        <sz val="12"/>
        <rFont val="Arial"/>
        <family val="2"/>
      </rPr>
      <t>Nota:</t>
    </r>
    <r>
      <rPr>
        <sz val="12"/>
        <rFont val="Arial"/>
        <family val="2"/>
      </rPr>
      <t xml:space="preserve"> Se deberá avalar su participación como consultor/a internacional en su trayectoria profesional (carta de colaboración, etc.). contratos, convenios, etc.</t>
    </r>
  </si>
  <si>
    <r>
      <t xml:space="preserve">(Máximo 100 puntos antes de aplicar el coeficiente de ponderación)
</t>
    </r>
    <r>
      <rPr>
        <sz val="12"/>
        <rFont val="Arial"/>
        <family val="2"/>
      </rPr>
      <t>Se valorará que cuente con publicaciones de artículos en revistas especializadas y de claro prestigio en el ámbito jurídico, revistas indexadas en el JCR (Journal Citation Reports), etc., publicaciones en blogs que contengan aportaciones sustanciales en materia de contratación pública, autoría de libros relacionados con el objeto del contrato, en los</t>
    </r>
    <r>
      <rPr>
        <b/>
        <sz val="12"/>
        <color rgb="FFFF0000"/>
        <rFont val="Arial"/>
        <family val="2"/>
      </rPr>
      <t xml:space="preserve"> últimos Diez (10) años.</t>
    </r>
    <r>
      <rPr>
        <sz val="12"/>
        <rFont val="Arial"/>
        <family val="2"/>
      </rPr>
      <t xml:space="preserve">
Se asignará (10) puntos por cada publicación realizada por el consultor/a en materia de contratación pública, valorándose como máximo 10 publicaciones. Por lo que se le asignará la máxima puntuación a los licitadores que presenten publicaciones ≥ 10.
- Numero de Publicaciones y respectivas puntuaciones:
1 = 10 puntos
2 = 20 puntos
3 = 30 puntos
4 = 40 puntos
5= 50 puntos
6 = 60 puntos
7 = 70 puntos
8 = 80 puntos
9 = 90 puntos
≥ 10= 100 puntos
</t>
    </r>
    <r>
      <rPr>
        <b/>
        <sz val="12"/>
        <rFont val="Arial"/>
        <family val="2"/>
      </rPr>
      <t xml:space="preserve">Nota: </t>
    </r>
    <r>
      <rPr>
        <sz val="12"/>
        <rFont val="Arial"/>
        <family val="2"/>
      </rPr>
      <t>Para su acreditación se deberá presentar una relación de las principales publicaciones realizadas por el consultor/a, objeto de este contrato. Destacando el tema, institución, año de publicación y si se trata de: libros, capítulos de libros, artículos de revistas especializadas o de difusión internacional. Se deberá facilitar los enlaces de los artículos para su comprobación, etc. No se considerarán aquellos que no se puedan comprobar.</t>
    </r>
  </si>
  <si>
    <r>
      <t xml:space="preserve">(Máximo 100 puntos antes de aplicar el coeficiente de ponderación)
</t>
    </r>
    <r>
      <rPr>
        <sz val="12"/>
        <rFont val="Arial"/>
        <family val="2"/>
      </rPr>
      <t xml:space="preserve">Se valorará la experiencia profesional adicional de los 10 años mínimos de experiencia solicitados en el PPT del consultor/a en asesoría y consultoría en materia de contratación pública a entidades del sector público y otros sectores.
Se otorgarán 100 puntos a la propuesta que ofrezca una mayor experiencia, el resto de ofertas recibirán una puntuación proporcional mediante la fórmula.
</t>
    </r>
    <r>
      <rPr>
        <b/>
        <sz val="12"/>
        <rFont val="Arial"/>
        <family val="2"/>
      </rPr>
      <t>Nota:</t>
    </r>
    <r>
      <rPr>
        <sz val="12"/>
        <rFont val="Arial"/>
        <family val="2"/>
      </rPr>
      <t xml:space="preserve"> Para acreditar la experiencia del consultor/a se deberá entregar un Breve currículum vitae en el que se destaquen los trabajos similares a los del objeto del contrato.
</t>
    </r>
    <r>
      <rPr>
        <b/>
        <sz val="12"/>
        <rFont val="Arial"/>
        <family val="2"/>
      </rPr>
      <t>- Un (1) Consultor/a jurídico</t>
    </r>
    <r>
      <rPr>
        <sz val="12"/>
        <rFont val="Arial"/>
        <family val="2"/>
      </rPr>
      <t xml:space="preserve"> especializado en la materia contratación pública: Colegiado como abogado ejerciente, con experiencia de al menos Diez (10) años demostrable, relacionado con el objeto del contrato, en especial en el asesoramiento a administraciones públicas en materia de contratación pública.
Se valorará que este en posesión de un máster habilitante o doctorado con especialidad en contratación pública.</t>
    </r>
  </si>
  <si>
    <t>NO SE PRESENTA DOCUMENTACIÓN RELATIVA A ESTE CRITERIO</t>
  </si>
  <si>
    <t>VAN BEVEREN</t>
  </si>
  <si>
    <t>PRESENTA DECLARACIÓN JURADA CERTIFICANDO LA experiencia  en  el  ámbito  de la colaboración internacional  de consultoría para  lo  que  aporto,  contratos suscritos con  la  entidad  FIIAPP  (Fundación Internacional y para Iberoamérica de Administración y Políticas Públicas) para el asesoramiento en materia de contratación pública, vigente desde el 10 de marzo de 2020.
Así mismos adjunta contrato .</t>
  </si>
  <si>
    <t>Es miembros del Grupo de expertos de la Comisión Europea en materia de contratación pública. ACREDITADO MEDIANTE CARTA DE COLABORACIÓN EN INVITACIONES DE LA COMISIÓN COMO PONENTE. Datos de las ponencias/ proyecto en los que ha participado, etc.,..</t>
  </si>
  <si>
    <t>CUANTIFICACIÓN Y COMPROBACIÓN DE CRITERIOS AUTOMATICOS</t>
  </si>
  <si>
    <t>OFERTA LICITADOR</t>
  </si>
  <si>
    <t>ACREDITADO</t>
  </si>
  <si>
    <t xml:space="preserve">PUNTOS </t>
  </si>
  <si>
    <t>NO. CURSOS</t>
  </si>
  <si>
    <t>ACREDITADO CV</t>
  </si>
  <si>
    <t>AÑOS ADICIONALES</t>
  </si>
  <si>
    <t>NO. PUBLICACIONES</t>
  </si>
  <si>
    <t>MÁSTER</t>
  </si>
  <si>
    <t>13 CURSOS</t>
  </si>
  <si>
    <t>4 PUBLICACIONES</t>
  </si>
  <si>
    <t>4 ACREDITADAS</t>
  </si>
  <si>
    <t>NO</t>
  </si>
  <si>
    <t xml:space="preserve">NO </t>
  </si>
  <si>
    <t>31 CURSOS</t>
  </si>
  <si>
    <t>31 ACREDITADOS</t>
  </si>
  <si>
    <t>5 AÑOS</t>
  </si>
  <si>
    <t>DOCTOR</t>
  </si>
  <si>
    <t>8 PUBLICACIONES</t>
  </si>
  <si>
    <t>5 ACREDITADAS</t>
  </si>
  <si>
    <t>SI</t>
  </si>
  <si>
    <t>0 ACREDITADAS</t>
  </si>
  <si>
    <t>36 ACREDITADOS MEDIANTE CERTIFICADOS/CARTAS</t>
  </si>
  <si>
    <t>229 CURSOS</t>
  </si>
  <si>
    <t>229 ACREDITADOS MEDIANTE FACTURA</t>
  </si>
  <si>
    <t>25 PUBLICACIONES</t>
  </si>
  <si>
    <t>25 ACREDITADAS</t>
  </si>
  <si>
    <t>21 PUBLICACIONES</t>
  </si>
  <si>
    <t>21 ACREDITADAS</t>
  </si>
  <si>
    <r>
      <rPr>
        <b/>
        <sz val="10"/>
        <color indexed="8"/>
        <rFont val="Times New Roman"/>
        <family val="1"/>
      </rPr>
      <t>11 ACREDITADOS</t>
    </r>
    <r>
      <rPr>
        <sz val="10"/>
        <color indexed="8"/>
        <rFont val="Times New Roman"/>
        <family val="1"/>
      </rPr>
      <t xml:space="preserve"> CON FACTURAS, CERTIFICADOS </t>
    </r>
  </si>
  <si>
    <r>
      <rPr>
        <b/>
        <sz val="10"/>
        <color indexed="8"/>
        <rFont val="Times New Roman"/>
        <family val="1"/>
      </rPr>
      <t>NO</t>
    </r>
    <r>
      <rPr>
        <sz val="10"/>
        <color indexed="8"/>
        <rFont val="Times New Roman"/>
        <family val="1"/>
      </rPr>
      <t xml:space="preserve">
</t>
    </r>
    <r>
      <rPr>
        <sz val="10"/>
        <color rgb="FFFF0000"/>
        <rFont val="Times New Roman"/>
        <family val="1"/>
      </rPr>
      <t>CORRESPONDE A CURSO ESPECIALISTA EN CONTRATACIÓN DE 25 ETC, SE REQUIERE 60 ETC PARA QUE SEA EQUIVALENTE A MÁSTER</t>
    </r>
  </si>
  <si>
    <r>
      <rPr>
        <b/>
        <sz val="10"/>
        <color indexed="8"/>
        <rFont val="Times New Roman"/>
        <family val="1"/>
      </rPr>
      <t>0 AÑOS</t>
    </r>
    <r>
      <rPr>
        <sz val="10"/>
        <color indexed="8"/>
        <rFont val="Times New Roman"/>
        <family val="1"/>
      </rPr>
      <t xml:space="preserve">
</t>
    </r>
    <r>
      <rPr>
        <sz val="10"/>
        <color rgb="FFFF0000"/>
        <rFont val="Times New Roman"/>
        <family val="1"/>
      </rPr>
      <t>PRESENTA DOCUMENTO CON LA RELACIÓN DE TRABAJO SIN ESPECIFICAR FECHA INICIO-FIN . POR LO QUE NO SE CUENTA CON LA INFORMACIÓN NECESARIA PARA CUANTIFICAR LOS AÑOS ADICIONALES DE EXPERIENCIA DEL LICITADOR.</t>
    </r>
    <r>
      <rPr>
        <sz val="10"/>
        <color indexed="8"/>
        <rFont val="Times New Roman"/>
        <family val="1"/>
      </rPr>
      <t xml:space="preserve"> </t>
    </r>
  </si>
  <si>
    <r>
      <rPr>
        <b/>
        <sz val="10"/>
        <color indexed="8"/>
        <rFont val="Times New Roman"/>
        <family val="1"/>
      </rPr>
      <t>0 AÑOS</t>
    </r>
    <r>
      <rPr>
        <sz val="10"/>
        <color indexed="8"/>
        <rFont val="Times New Roman"/>
        <family val="1"/>
      </rPr>
      <t xml:space="preserve">
</t>
    </r>
    <r>
      <rPr>
        <sz val="10"/>
        <color rgb="FFFF0000"/>
        <rFont val="Times New Roman"/>
        <family val="1"/>
      </rPr>
      <t xml:space="preserve">PRESENTA DOCUMENTO CON LA RELACIÓN DE TRABAJO SIN ESPECIFICAR EN TODOS LA FECHA INICIO-FIN . POR LO QUE NO SE CUENTA CON LA INFORMACIÓN NECESARIA PARA CUANTIFICAR LOS AÑOS ADICIONALES DE EXPERIENCIA DEL LICITADOR. </t>
    </r>
  </si>
  <si>
    <r>
      <t xml:space="preserve">PUNTUACIONES DE LA EXPERIENCIA DOCENTE
</t>
    </r>
    <r>
      <rPr>
        <sz val="10"/>
        <color theme="1"/>
        <rFont val="Arial"/>
        <family val="2"/>
      </rPr>
      <t>En Base 100 puntos sin afectar por coeficiente de ponderación del 15%</t>
    </r>
  </si>
  <si>
    <r>
      <rPr>
        <b/>
        <sz val="10"/>
        <color theme="1"/>
        <rFont val="Arial"/>
        <family val="2"/>
      </rPr>
      <t>PUNTUACIONES DE LA EXPERIENCIA PROFESIONAL ADICIONAL</t>
    </r>
    <r>
      <rPr>
        <sz val="10"/>
        <color theme="1"/>
        <rFont val="Arial"/>
        <family val="2"/>
      </rPr>
      <t xml:space="preserve">
En Base 100 puntos sin afectar por coeficiente de ponderación del 15%</t>
    </r>
  </si>
  <si>
    <r>
      <rPr>
        <b/>
        <sz val="10"/>
        <color theme="1"/>
        <rFont val="Arial"/>
        <family val="2"/>
      </rPr>
      <t>PUNTUACIONES PUBLICACIONES</t>
    </r>
    <r>
      <rPr>
        <sz val="10"/>
        <color theme="1"/>
        <rFont val="Arial"/>
        <family val="2"/>
      </rPr>
      <t xml:space="preserve">
En Base 100 puntos sin afectar por coeficiente de ponderación del 7%</t>
    </r>
  </si>
  <si>
    <r>
      <rPr>
        <b/>
        <sz val="10"/>
        <color theme="1"/>
        <rFont val="Arial"/>
        <family val="2"/>
      </rPr>
      <t>PUNTUACIONES PUBLICACIONES</t>
    </r>
    <r>
      <rPr>
        <sz val="10"/>
        <color theme="1"/>
        <rFont val="Arial"/>
        <family val="2"/>
      </rPr>
      <t xml:space="preserve">
En Base 100 puntos sin afectar por coeficiente de ponderación del 3%</t>
    </r>
  </si>
  <si>
    <r>
      <t xml:space="preserve">PUNTUACIONES DE LA CUALIFICACIÓN
</t>
    </r>
    <r>
      <rPr>
        <sz val="10"/>
        <color theme="1"/>
        <rFont val="Arial"/>
        <family val="2"/>
      </rPr>
      <t>En Base 100 puntos sin afectar por coeficiente de ponderación del 20%</t>
    </r>
  </si>
  <si>
    <t>MONTALVO ASOCIADOS</t>
  </si>
  <si>
    <t>NO APORTA</t>
  </si>
  <si>
    <t>9 CURSOS</t>
  </si>
  <si>
    <t>41 CURSOS</t>
  </si>
  <si>
    <t>78 CURSOS</t>
  </si>
  <si>
    <t xml:space="preserve">0 AÑOS </t>
  </si>
  <si>
    <t>11 AÑOS</t>
  </si>
  <si>
    <r>
      <rPr>
        <b/>
        <sz val="10"/>
        <color indexed="8"/>
        <rFont val="Times New Roman"/>
        <family val="1"/>
      </rPr>
      <t>15 AÑOS</t>
    </r>
    <r>
      <rPr>
        <sz val="10"/>
        <color indexed="8"/>
        <rFont val="Times New Roman"/>
        <family val="1"/>
      </rPr>
      <t xml:space="preserve">
</t>
    </r>
    <r>
      <rPr>
        <sz val="10"/>
        <color rgb="FFFF0000"/>
        <rFont val="Times New Roman"/>
        <family val="1"/>
      </rPr>
      <t>Presenta su trayectoria profesional desde 1995-2012. Así como un apartado especificando su experiencia en materia de contratación pública RESEÑANADO LOS AÑOS 2008-2013 Y 2016-2020.</t>
    </r>
    <r>
      <rPr>
        <sz val="10"/>
        <color indexed="8"/>
        <rFont val="Times New Roman"/>
        <family val="1"/>
      </rPr>
      <t xml:space="preserve"> </t>
    </r>
    <r>
      <rPr>
        <b/>
        <sz val="10"/>
        <rFont val="Times New Roman"/>
        <family val="1"/>
      </rPr>
      <t xml:space="preserve">EN BASE A ESTO SE DETECTA EXPERIENCIA TOTAL EN MATERIA DE CONTRATACIÓN DE 9 AÑOS </t>
    </r>
  </si>
  <si>
    <t>7 AÑOS</t>
  </si>
  <si>
    <r>
      <t xml:space="preserve">
</t>
    </r>
    <r>
      <rPr>
        <b/>
        <sz val="10"/>
        <color indexed="8"/>
        <rFont val="Times New Roman"/>
        <family val="1"/>
      </rPr>
      <t>2 PUBLICACIONES</t>
    </r>
    <r>
      <rPr>
        <sz val="10"/>
        <color indexed="8"/>
        <rFont val="Times New Roman"/>
        <family val="1"/>
      </rPr>
      <t xml:space="preserve">
5 ENLACES DE LAS PUBLICACIONES EN MATERIA DE CONTRATACIÓN. AL ABRIR LOS ENLACES NO APARECE COMO AUTOR O COAUTOR. NO SE HA PODIDO VERIFICAR </t>
    </r>
  </si>
  <si>
    <t>10 PUBLICACIONES</t>
  </si>
  <si>
    <r>
      <rPr>
        <b/>
        <sz val="10"/>
        <color indexed="8"/>
        <rFont val="Times New Roman"/>
        <family val="1"/>
      </rPr>
      <t>SI</t>
    </r>
    <r>
      <rPr>
        <sz val="10"/>
        <color indexed="8"/>
        <rFont val="Times New Roman"/>
        <family val="1"/>
      </rPr>
      <t xml:space="preserve">
APORTA DE PARTE DE A.GUERRA &amp; INGENIEROS, S,L CERTIFICADO DE BUENA EJECUCIÓN PARA ACREDITAR EL CUMPLIMIENTO DE ESTE CRITERIO</t>
    </r>
  </si>
  <si>
    <r>
      <rPr>
        <b/>
        <sz val="10"/>
        <color indexed="8"/>
        <rFont val="Times New Roman"/>
        <family val="1"/>
      </rPr>
      <t xml:space="preserve">
SI
PRESENTA DECLARACIÓN JURADA CERTIFICANDO</t>
    </r>
    <r>
      <rPr>
        <sz val="10"/>
        <color rgb="FFFF0000"/>
        <rFont val="Times New Roman"/>
        <family val="1"/>
      </rPr>
      <t xml:space="preserve">
la experiencia  en  el  ámbito  de la colaboración internacional  de consultoría para  lo  que  aporto,  contratos suscritos con  la  entidad  FIIAPP  (Fundación Internacional y para Iberoamérica de Administración y Políticas Públicas)</t>
    </r>
  </si>
  <si>
    <r>
      <rPr>
        <b/>
        <sz val="10"/>
        <color indexed="8"/>
        <rFont val="Times New Roman"/>
        <family val="1"/>
      </rPr>
      <t>SI</t>
    </r>
    <r>
      <rPr>
        <sz val="10"/>
        <color indexed="8"/>
        <rFont val="Times New Roman"/>
        <family val="1"/>
      </rPr>
      <t xml:space="preserve">
Es miembros del Grupo de expertos de la Comisión Europea en materia de contratación pública. ACREDITADO MEDIANTE CARTA DE COLABORACIÓN EN INVITACIONES DE LA COMISIÓN COMO PONENTE. Datos de las ponencias/ proyecto en los que ha participado, etc.,..</t>
    </r>
  </si>
  <si>
    <r>
      <rPr>
        <b/>
        <sz val="10"/>
        <color indexed="8"/>
        <rFont val="Times New Roman"/>
        <family val="1"/>
      </rPr>
      <t>SI</t>
    </r>
    <r>
      <rPr>
        <sz val="10"/>
        <color indexed="8"/>
        <rFont val="Times New Roman"/>
        <family val="1"/>
      </rPr>
      <t xml:space="preserve">
COLABORACIÓN ACREDITADA MEDIANTE CERTIFICADO EMITIDO POR LA FACULTA DE DERECHO UNIVERSIDAD DE ZARAGOZA</t>
    </r>
  </si>
  <si>
    <r>
      <t xml:space="preserve">
Oferta la titulación de Doctor acreditada correctamente
</t>
    </r>
    <r>
      <rPr>
        <b/>
        <sz val="10"/>
        <color rgb="FFFF0000"/>
        <rFont val="Arial"/>
        <family val="2"/>
      </rPr>
      <t xml:space="preserve">
</t>
    </r>
  </si>
  <si>
    <t xml:space="preserve">0 AÑOS  </t>
  </si>
  <si>
    <r>
      <t xml:space="preserve">Oferta 5 años de experiencia adicional. 
En el Currículo y hoja de vida laboral que certifican 15 años de experiencia, de los que correspondería una experiencia adicional de 5 años.
- 2016-actualidad: 6 años Experiencia relacionada con el objeto del contrato
- 2007-2016: 9 años de experiencia relacionada con el objeto del contrato
Se comprueba que los </t>
    </r>
    <r>
      <rPr>
        <b/>
        <sz val="10"/>
        <rFont val="Arial"/>
        <family val="2"/>
      </rPr>
      <t xml:space="preserve">5 años de experiencia adicional ofertados son coherentes al CV y hoja de vida laboral. 
</t>
    </r>
  </si>
  <si>
    <r>
      <rPr>
        <b/>
        <sz val="10"/>
        <color indexed="8"/>
        <rFont val="Times New Roman"/>
        <family val="1"/>
      </rPr>
      <t xml:space="preserve">OFERTA 19 AÑOS </t>
    </r>
    <r>
      <rPr>
        <sz val="10"/>
        <color indexed="8"/>
        <rFont val="Times New Roman"/>
        <family val="1"/>
      </rPr>
      <t xml:space="preserve">
PERO SE CUANTIFICAN:
</t>
    </r>
    <r>
      <rPr>
        <b/>
        <sz val="10"/>
        <color indexed="8"/>
        <rFont val="Times New Roman"/>
        <family val="1"/>
      </rPr>
      <t>17 AÑOS</t>
    </r>
    <r>
      <rPr>
        <sz val="10"/>
        <color indexed="8"/>
        <rFont val="Times New Roman"/>
        <family val="1"/>
      </rPr>
      <t xml:space="preserve">
</t>
    </r>
    <r>
      <rPr>
        <sz val="10"/>
        <color rgb="FFFF0000"/>
        <rFont val="Times New Roman"/>
        <family val="1"/>
      </rPr>
      <t>Detalla que posee 19 años de experiencia en asesoramiento en materia de contratación pública. Sin embargo en CV y en base a  la relación de trabajos realizados que datan desde 2005 a la fecha, corresponde a una experiencia de 17 años</t>
    </r>
  </si>
  <si>
    <t>10 ACREDITADAS</t>
  </si>
  <si>
    <t xml:space="preserve">APORTA CERTIFICADO DE BUENA EJECUCIÓN PARA ACREDITAR EL CUMPLIMIENTO DE ESTE CRITERIO. En este se detalla lo siguiente:
- Trabajos ejecutados en CABO VERDE:
         ❖ Instalación de equipamiento para la Tienda Calnava San Vicente y Tienda Calnava Praia. 
- Trabajos ejecutados en ALEMANIA: 
          ❖Preparación de la licitación “Bluehouse Helgoland”.         
- Trabajos ejecutados en ITALIA: 
          ❖ Concurso de diseño para la remodelación y recuperación del complejo de edificios en Vía Príncipe Umberto en Roma.
          ❖Concurso de diseño del pabellón internacional Barilla, en Parma. 
- Análisis del marco de Contratación Pública en Albania, Francia y Portugal. 
</t>
  </si>
  <si>
    <r>
      <rPr>
        <b/>
        <sz val="10"/>
        <color theme="1"/>
        <rFont val="Arial"/>
        <family val="2"/>
      </rPr>
      <t>2.5 COLABORACIÓN INTERNACIONAL DEL CONSULTOR.</t>
    </r>
    <r>
      <rPr>
        <sz val="10"/>
        <color theme="1"/>
        <rFont val="Arial"/>
        <family val="2"/>
      </rPr>
      <t xml:space="preserve">
Para la valoración del referido criterio se adjunta la siguiente documentación acreditativa de la intervención y colaboración internacional en materia de contratación pública desarrollada por Miguel Ángel Bernal Blay.
1. Certificado acreditativo del acuerdo de colaboración en el desarrollo del proyecto internacional ‹‹Suporta to establish a strategy for Green and socially responsabible corporate procurement››, financiado por el Banco Europeo de Desarrollo (Council of Europe Development Bank) (2021-2022).
2. Certificado emitido por la Universidad de Zaragoza referido a la labor de investigador externo del proyecto/grupo de investigación Ref. I-2015/002, denominado:”PP14Waste Promotion of Public Procurement of Innovation for Resource  Efficiency  and  Waste  Treatment  (H2020  Gran  Agreement  nº 642451), financiado por Unión Europea.
3. Certificado emitido por la Universidad de Zaragoza relative al Proyecto de “Asesoramiento especializado para la tramitación de un procedimiento de compra pública innovadora que tiene por objeto la adquisición coordinada y transfronteriza  de soluciones  innovadoras para  construcción  sostenible”, (2014-2015), financiado por Fundación Tecnalia Research &amp; Innovation.
</t>
    </r>
    <r>
      <rPr>
        <b/>
        <sz val="10"/>
        <color theme="1"/>
        <rFont val="Arial"/>
        <family val="2"/>
      </rPr>
      <t>LA COLABORACIÓN LA ACREDITA MEDIANTE CERTIFICADO EMITIDO POR LA FACULTA DE DERECHO UNIVERSIDAD DE ZARAGOZA</t>
    </r>
  </si>
  <si>
    <t xml:space="preserve">
En su oferta de la cualificación no aporta nada, pero en los documentos aportados se verifica que posee  la titulación de Doctor, por lo que se procederá a calificar con la titulación de DOCTOR.</t>
  </si>
  <si>
    <t xml:space="preserve">El licitador oferta 0 años de experiencia adicionales.
A continuación se detallan los años de experiencia presentados: 
 - Abogado   fundador   en   Araújo&amp;Benetti,   Abogados,   Palma   de   Mallorca (www.araujobenetti.com), Enero 2015 –  Actualidad. Que correspondería a 7 años y 2 meses de experiencia (7.16 años). Se hace una descripción de los trabajos que desempeña, por lo que con los datos presentados no se puede verificar si en este tiempo se ha desempeñado funciones de contratación pública o de derecho administrativo. 
- Abogado en Cuatrecasas, Gonçalves Pereira, Madrid, Septiembre 2009 – Diciembre 2014. Que correspondería a 5 años y 3 meses (5.25 años). Se hace una descripción de los trabajos que desempeña, por lo que con los datos presentados no se puede verificar si en este tiempo se ha desempeñado funciones de contratación pública o de derecho administrativo. 
En este sentido, se admite los 0 años de experiencias ofertados por el licitador, al no concretarse específicamente los años de experiencia en materia de contratación pública en CV. 
</t>
  </si>
  <si>
    <t xml:space="preserve">DOCTOR </t>
  </si>
  <si>
    <t>NO ADECUADA</t>
  </si>
  <si>
    <t>0 años</t>
  </si>
  <si>
    <t>2.2. Experiencia como Docente
(Nº cursos) (15%)</t>
  </si>
  <si>
    <t>5 años</t>
  </si>
  <si>
    <t>7 años</t>
  </si>
  <si>
    <t xml:space="preserve">
Oferta una Titulación de Máster. La cual la acredita correctamente</t>
  </si>
  <si>
    <r>
      <t xml:space="preserve">Oferta titulación de Doctor acreditada correctamente por la Universidad de Castilla la Mancha. Adjunta enlace con su tesis doctor al titulada "EL PAPEL ESTRATÉGICO DE LA CONTRATACIÓN PÚBLICA PARA LA CONSECUCIÓN DE POLÍTICAS PÚBLICAS"
</t>
    </r>
    <r>
      <rPr>
        <b/>
        <sz val="10"/>
        <color theme="1"/>
        <rFont val="Arial"/>
        <family val="2"/>
      </rPr>
      <t>ACREDITADA CORRECTAMENTE</t>
    </r>
  </si>
  <si>
    <r>
      <t xml:space="preserve">Oferta 31 cursos acreditados correctamente y superior a 4 horas. 
- 16 cursos impartidos en la gerencia Municipal de Cultura y Deportes de Santa Lucía, S.A,ACREDITADOS MEDIANTE  CERTIFICADOS DE BUENA EJECUCIÓN.
 - 1 Curso jornadas formativas e informativas sobre la Ley 9/2017, de 8 de noviembre, de Contratos del Sector Público, al personal del Consorcio de Casa África. ACREDITADO CON CERTIFICADO DE BUENA EJECUCIÓN
- 1 Curso jornadas formativas e informativas sobre la Ley 9/2017, de 8 de noviembre, de Contratos del Sector Público, en el INSTITUTO INSULAR DE DEPORTES DE GRAN CANARIA. ACREDITADO MEDIANTE CARTA EXPEDIDA POR INSTITUTO.
- 1 Curso jornadas formativas e informativas sobre la implantación de la Ley 9/2017, de 8 de noviembre, de Contratos del Sector Público a Mancomunidad Intermunicipal del Sureste de Gran Canaria. ACREDITADO MEDIANTE CERTIFICADO DE BUENA EJECUCIÓN DE LOS SERVICIOS PRESTADOS
-1 Curso jornadas formativas e informativas sobre la implantación de la Ley 9/2017, de 8 de noviembre, de Contratos del Sector Público a la Mancomunidad Intermunicipal del Sureste de Gran Canaria.  ACREDITADO MEDIANTE CERTIFICADO DE BUENA EJECUCIÓN DE LOS SERVICIOS PRESTADOS
- 2 cursos al Ayuntamiento de San Bartolomé de Tirajana en materia de Contratación Pública. ACREDITADO MEDIANTE CERTIFICADO DE BUENA EJECUCIÓN DE LOS SERVICIOS PRESTADOS
- 1  CURSO  Jornadas formativas e informativas sobre la Ley 9/2017, de 8 de noviembre, de Contratos del Sector Público, en el Ilustre Ayuntamiento de Santa Lucía, con una duración de 25 horas lectivas. CARTA EXPEDIDA POR EL AYUNTAMIENTO ACREDITANDO LA FORMACIÓN 
- 1 Curso formativo al personal técnico de cara al manejo de la Plataforma de Contratación Electrónica del sector público al CONSORCIO DE LA ZONA FRANCA DE GRAN CANARIA. CARTA EXPEDIDA POR EL CONSORCIO ACREDITANDO LA FORMACIÓN.
-1 cursos Jornadas de formativas e informativas sobre la Ley 9/2017, de 8 de noviembre, de contratos del Sector Pública, en el Cabildo Insular de la Gomera +  Seminario de 5 horas. Para la acreditación de ambos presenta informe expedido por el Cabildo. 
- 1 curso Jornadas de formativas en materia de contratación pública al Ayuntamiento de El Paso mediante el contrato del Servicio de Asesoramiento Jurídico y asistencia técnica en materia de contratación pública. ACREDITACIÓN MEDIANTE DECLARACIÓN DE BUENA EJECUCIÓN DE LOS SERVICIOS. 
- 1 Curso jornadas formativas e informativas sobre la implantación de la Ley 9/2017, de 8 de noviembre, de Contratos del Sector Pública al Ayuntamiento de Tías. ACREDITACIÓN MEDIANTE DECLARACIÓN DE BUENA EJECUCIÓN 
- 2 Cursos al Cabildo Insular de Lanzarote. ACREDITADO CON CARTA EXPEDIDO POR EL AYUNTAMIENTO DE LANZAROTE
-2 CURSOS; Jornada formativas e informativas de la Ley 9/2017, de 8 de noviembre, de contratos del sector público a la entidad Martel&amp;Morales. ACREDITACIÓN CON CERTIFICADO DE BUENA EJECUCIÓN.
</t>
    </r>
    <r>
      <rPr>
        <b/>
        <sz val="10"/>
        <color theme="1"/>
        <rFont val="Arial"/>
        <family val="2"/>
      </rPr>
      <t>SE PRESENTAN UNA TOTALIDAD DE 31 CURSOS ACREDITADOS ADECUADAMENTE MEDIANTE CARTAS Y CERTIFICADOS DE BUENA EJECUCIÓN EXPEDIDAS POR LAS EMPRESAS QUE HAN RECIBIDO LA FORMACIÓN. 
TOTAL DE CURSOS A VALORAR: 31 CURSOS</t>
    </r>
    <r>
      <rPr>
        <sz val="10"/>
        <color theme="1"/>
        <rFont val="Arial"/>
        <family val="2"/>
      </rPr>
      <t xml:space="preserve">
</t>
    </r>
  </si>
  <si>
    <r>
      <t xml:space="preserve">Oferta 9 cursos acreditados correctamente mediante relación de los principales cursos impartidos en la Universidad UCM las cuales están acreditadas mediante certificado emitido por la universidad. 
</t>
    </r>
    <r>
      <rPr>
        <b/>
        <sz val="10"/>
        <color theme="1"/>
        <rFont val="Arial"/>
        <family val="2"/>
      </rPr>
      <t xml:space="preserve">PRESENTA 9 CURSOS ACREDITADOS CORRECTAMENTE Y SUPERIOR A 4 HORAS.
</t>
    </r>
  </si>
  <si>
    <t xml:space="preserve">Oferta 229 cursos acreditados correctamente y superior a 4 horas. 
</t>
  </si>
  <si>
    <r>
      <t xml:space="preserve">Oferta 78 cursos. Presenta un  listado con 78 puntos de formación impartida por el consultor pero en realidad se enlistan 77 cursos, ya que hay un salto de 1 número en la lista. 
</t>
    </r>
    <r>
      <rPr>
        <sz val="10"/>
        <rFont val="Arial"/>
        <family val="2"/>
      </rPr>
      <t>De los 77 cursos presentados, en la lista de los primeros 22,  20 de ellos no corresponden al objeto del contrato, de los 51 cursos impartido en la  XVI edición del Diploma de Especialización en Derecho Local de Aragón 47 se acreditan adecuadamente. Los 3 impartidos en la   GENERALITAT VALENCIA se acreditan correctamente. SE ACREDITAN 52 CURSO DE LOS 78 OFERTADOS. 
EXPERIENCIA DOCENTE
1- Presenta una primera relación de 22 curso de los cuales solo 2 se relacionan con el objeto del contrato
- Régimen jurídico de la contratación pública (2019-2020).
- Régimen jurídico de la Contratación Pública.(2020-2021).
2- La otra relación es desde el punto 23 hasta 75, al saltarse un numero de la lista (desde 25 al 27) el numero real es de 51 CURSOS IMPARTIDOS MEDIANTE LAS ACTIVIDADES DOCENTES DESARROLLADA XVI edición del Diploma de Especialización en Derecho Local de Aragón, al realizar la verificación que se realiza mediante CARTA POR LA UNIVERSIDAD DE ZARAGOZA, se ha detectado que en ella solo lo constan 47 cursos de 51. EN ESTE SENTIDO EN ESTE PUNTO CORRESPONDE 47 CURSOS. 
- Procedimiento de adjudicación de contratos públicos, 2006. Zaragoza.
- Contratación Pública electrónica, 2006, Zaragoza
-Procedimientos de adjudicación de contratos públicos, 2006, Huesca.
- Contratación Pública electrónica, Huesca, 2006.
- Procedimientos de adjudicación de contratos públicos, Teruel, 2006
- Contratación Pública electrónica, 2006, Teruel.
- Procedimientos de adjudicación de contratos públicos, 2007, Huesca.
-Contratación Pública electrónica, Huesca, 2007.
-Procedimientos de adjudicación de contratos públicos, Teruel, 2007.
-Contratación Pública electrónica, 2007, Teruel.
- Procedimiento de adjudicación de contratos públicos, 2008, Zaragoza
-Contratación Pública electrónica, Huesca, 2008.
-Procedimientos de adjudicación de contratos públicos, Teruel, 2008.
-Contratación Pública electrónica, 2008, Teruel.
-Procedimiento de adjudicación de contratos públicos, 2009, Zaragoza
-Contratación Pública electrónica, 2009, Zaragoza.
-Procedimientos de adjudicación de contratos públicos, 2009, Huesca.
-Contratación Pública electrónica, Huesca, 2009.
-Procedimiento de adjudicación de contratos públicos, 2010, Zaragoza
-Contratación Pública electrónica, 2010, Zaragoza.
-Procedimientos de adjudicación de contratos públicos, 2010, Huesca.
-Contratación Pública electrónica, Huesca, 2010.
-Procedimiento de adjudicación de contratos públicos, 2011, Zaragoza
-Contratación Pública electrónica, 2011, Zaragoza.
-Procedimientos de adjudicación de contratos públicos, 2011, Huesca.
-Contratación Pública electrónica, Huesca, 2011.
-Procedimiento de adjudicación de contratos públicos, 2012 Zaragoza
-Contratación Pública electrónica, 2012, Zaragoza.
-Procedimientos de adjudicación de contratos públicos, 2012, Huesca.
-Contratación Pública electrónica, Huesca, 2012.
-Procedimiento de adjudicación de contratos públicos, 2013, Zaragoza
-Contratación Pública electrónica, 2013, Zaragoza.
-Procedimientos de adjudicación de contratos públicos, 2013, Huesca.
-Contratación Pública electrónica, Huesca, 2013.
-Procedimiento de adjudicación de contratos públicos, 2014 Zaragoza
-Contratación Pública electrónica, 2014, Zaragoza.
-Procedimientos de adjudicación de contratos públicos, 2014, Huesca.
-Contratación Pública electrónica, Huesca, 2014.
-Procedimiento de adjudicación de contratos públicos, 2015 Zaragoza
-Contratación Pública electrónica, 2015, Zaragoza.
-Procedimientos de adjudicación de contratos públicos, 2015, Huesca.
-Contratación Pública electrónica, Huesca, 2015.
-Contratación Pública electrónica, Zaragoza, 2016.
-Contratación Pública electrónica, Zaragoza, 2017.
-Contratación Pública electrónica, Zaragoza, 2018.
-Contratación Pública electrónica, Zaragoza, 2019.
-Contratación Pública electrónica, Zaragoza, 2020.
-Contratación Pública electrónica, Zaragoza, 2021.</t>
    </r>
    <r>
      <rPr>
        <b/>
        <sz val="10"/>
        <rFont val="Arial"/>
        <family val="2"/>
      </rPr>
      <t xml:space="preserve">
</t>
    </r>
    <r>
      <rPr>
        <sz val="10"/>
        <rFont val="Arial"/>
        <family val="2"/>
      </rPr>
      <t xml:space="preserve">3- FORMACIONES A LA GENERALITAT VALENCIA IMPARTIDO MEDIANTE EL CONTRATO "servicios  referidos  a “FORMACIÓN  A  FUTUROS  LICITADORES  EN  LA  PLATAFORMA  DE CONTRATACIÓN DEL SECTOR PÚBLICO” Expediente MENOR/2021/09N01/39". ACREDITADO MEDIANTE CERTIFICADO DE BUENA EJECUCIÓN
  - Contratación Pública electrónica 2021-2022.
  - Módulo elaboración de pliegos. 2021-2022
  -Tutorización  formativa  en  manejo  de  la  Plataforma  de  Contratación  del  Sector Público (160 h).
</t>
    </r>
    <r>
      <rPr>
        <b/>
        <sz val="10"/>
        <rFont val="Arial"/>
        <family val="2"/>
      </rPr>
      <t xml:space="preserve">
</t>
    </r>
    <r>
      <rPr>
        <b/>
        <sz val="10"/>
        <color theme="1"/>
        <rFont val="Arial"/>
        <family val="2"/>
      </rPr>
      <t>SE VERICA Y COMPRUEBA UN TOTAL DE 52 CURSOS RELACIONADOS CON EL OBJETO DEL CONTRATO Y ACREDITADOS CORRECTAMENTE DE LOS OFERTADOS.
TOTAL DE CURSOS A VALORAR: 52 CURSOS</t>
    </r>
    <r>
      <rPr>
        <b/>
        <sz val="10"/>
        <rFont val="Arial"/>
        <family val="2"/>
      </rPr>
      <t xml:space="preserve">
</t>
    </r>
  </si>
  <si>
    <r>
      <rPr>
        <b/>
        <sz val="10"/>
        <rFont val="Arial"/>
        <family val="2"/>
      </rPr>
      <t>Oferta 7 años de experiencia adicional, la cual ha sido verificada y coincide con CV</t>
    </r>
    <r>
      <rPr>
        <sz val="10"/>
        <rFont val="Arial"/>
        <family val="2"/>
      </rPr>
      <t xml:space="preserve">
 Presenta la siguiente experiencia:
Desde 2004-Actualidad: 
- experiencia en contratación pública, como funcionario (2004-2016): Comienzo de la prestación como responsable jurídico del área de proyectos estratégicos y obras y conservación del Ayuntamiento de Pamplona en 2004. 12 AÑOS.: (2 años adicionales). Labores de redacción de pliegos, informes, defensa letrada en pleitos etc..</t>
    </r>
    <r>
      <rPr>
        <b/>
        <sz val="10"/>
        <rFont val="Arial"/>
        <family val="2"/>
      </rPr>
      <t>(12 AÑOS DE EXPERIENCIA RELACIONADO CON EL OBJETO DEL CONTRATO)</t>
    </r>
    <r>
      <rPr>
        <sz val="10"/>
        <rFont val="Arial"/>
        <family val="2"/>
      </rPr>
      <t xml:space="preserve">
- Vocal del Tribunal Administrativo de contratos públicos de Navarra. 2013 –  2016 (EXPERIENCIA DENTRO DE LOS AÑOS YA CALCULADOS, RELACIONADO CON EL OBJETO DEL CONTRATO).
- 2013 –   2016: Secretario de la Comisión de Vigilancia de la Contratación del Ayuntamiento de Pamplona, Pamplona. Actualmente FUNCIONARIO EXCEDENTE.(EXPERIENCIA DENTRO DE LOS AÑOS YA CALCULADOS, RELACIONADO CON EL OBJETO DEL CONTRATO).
- 2013 – 2016: Técnico Comisión de Sociedad de la Información y Nuevas Tecnologías de la Federación Española de Municipios y Provincias (FEMP), Madrid. Cargo: Miembro del grupo técnico.(EXPERIENCIA DENTRO DE LOS AÑOS YA CALCULADOS, NO RELACIONADO CON EL OBJETO DEL CONTRATO).
- 2009 –   septiembre 2016: Secretario General del Ayuntamiento de Pamplona, Pamplona. Cargo: Suplente del Sr. Secretario General
- Desde 2016 a la actualidad : (6 AÑOS ADICIONALES) autónomo y administrador único de FRANCISCO JAVIER VAZQUEZ MATILLA SL. Al estar en curso el año 2022, serñian 5 años y algunos meses. 
- Desde 2021 además, Director General de Lexlab innovación legal: despacho especializado en compra de innovación y compras complejas.(EXPERIENCIA DENTRO DE LOS AÑOS YA CALCULADOS, NO RELACIONADO CON EL OBJETO DEL CONTRATO).
</t>
    </r>
    <r>
      <rPr>
        <b/>
        <sz val="10"/>
        <rFont val="Arial"/>
        <family val="2"/>
      </rPr>
      <t xml:space="preserve">SE ESTIMA UNA EXPERIENCIA DE 17 AÑOS Y PAR DE MESES RELACIONADAS CON EL OBJETO DEL CONTRATO. POR LO QUE SE VERIFICA Y COMPRUEBA LA EXPERIENCIA ADICIONAL DE 7 AÑOS.
</t>
    </r>
  </si>
  <si>
    <r>
      <rPr>
        <b/>
        <sz val="10"/>
        <rFont val="Arial"/>
        <family val="2"/>
      </rPr>
      <t>'Oferta 21 publicaciones,  las cuales han sido verificadas correctamente y son adecuadas.
PUBLICACIONES:</t>
    </r>
    <r>
      <rPr>
        <sz val="10"/>
        <rFont val="Arial"/>
        <family val="2"/>
      </rPr>
      <t xml:space="preserve">
1- Hacia una contratación pública eficiente: medidas de simplificación y mejora de los procesos de compra pública.”, Observatorio de contratos públicos 2012. Tercera edición del anuario.
2 -La igualdad de género y los contratos públicos”, 03-09-2012, ObCP.
3-La tutela de los licitadores en los contratos de los órganos de control externo”, Revista de los Órganos Autónomos de Control Externo, ISSN 1136-517X, Nº, 58, 2012, págs., 95-109.
4- “La motivación de las resoluciones de adjudicación de contratos públicos”, Revista de estudios locales. Cunal,, ISSN 1578-9241, nº Extra 161, 2013 (Ejemplar dedicado a cuestiones teóricas y prácticas sobre la contratación pública local).
5- “El sistema de tutela de la “buena administración contractual”. Revista española de derecho administrativo, ISSN 0210-8461, Nº160, 2013.
6-"La independencia de los órganos de recurso especial de las Entidades Locales”, 16/09/2013, ObCP.
7-“La contratación de las Entidades locales en el nuevo paquete legislativo europeo sobre contratos públicos”, Revista de Estudios de la Administración Local y Autonómica; nueva época, ISSN-e 1989-8975, nº2, 2014.
8-“Lo programas de Compliance en el nuevo Derecho de los contratos públicos”, 2015, ObCP.
9-“Los efectos de los programas “Compliance” en la contratación pública”, Las nuevas directivas de contratación pública: (ponencia sectoriales X Congreso Asociación Española Profesores de Derecho Administrativo), 2015, ISBN 978-84-9098-454-3, págs., 411-422.
10-“Compra pública de innovación: una aproximación pro-competitiva”, Contratación, competencia y sostenibilidad: últimas aportaciones desde el derecho administrativo. 2017, ISBN 978-84-9152-941-5, págs., 83-105.
11-“El desarrollo autonómico de la normativa sobre contratos públicos”, Revista Aragonesa de Administración Pública, ISSN 1133-4797, nº extra 18, 2018.
12- “Blockchain, Administración y contratación pública.”, 12/07/2018, ObCP.
13- “La transposición de la Directiva 2014/25/UE al Derecho interno español y su articulación con la legislación general de contratos del sector público”, Contratación pública y agua: el impacto de la nueva regulación de los contratos públicos en el Derecho de aguas., 2018, ISBN 978-84-9177-344-3, págs.,89-108.
14- “Las “leyes del contrato” (los pliegos): contenido esencial y formas de control”, Estudio sistemático de la ley de contratos del sector público, 2018. ISBN 978-84-9177-627-7 págs.
15- “Licitación electrónica y tecnología de registro distribuido”, Observatorio de Contratos públicos 2018, ISBN 978-84-1309-941-5, págs., 229-251.
16-“Medidas digital urgentes por razones de seguridad pública. Breve comentario al Real Decreto-Ley 14/2019”, de 31 de octubre. Boletic 85, 2019.
17- “The use ofe Smart contracts for public tenders in the Región of Aragón (Spain)”, Alastria misión and visión. A Multidisciplinary Research. 2020, ISBN 978-84-290-2312-1. Págs., 151-156.
18-“La gestión contractual de los fondos del mecanismo de Recuperación y Resiliencia”: Ideas para diseñar y controlar mejor la ejecución de los contratos”, en Revista Aragonesa de Administración Pública, ISSN 1133-4797, nº extra 20, 2021.
19- “Plazo para aprobación de los Planes de medidas antifraude de aplicación a proyectos financiados con fondos del Plan de Recuperación”, 23-12-2021, ObCP.
20- “Plazo para aprobación de los Planes de medidas antifraude de aplicación a proyectos financiados con fondos del Plan de Recuperación”, 23-12-2021, ObCP.
21- “Cataluña establece sus especialidades en la contratación con cargo a fondos europeos”, 04-02-2021, ObCP.
</t>
    </r>
    <r>
      <rPr>
        <b/>
        <sz val="10"/>
        <rFont val="Arial"/>
        <family val="2"/>
      </rPr>
      <t>ACREDITADOS CORRECTAMENTE
Se confirma que posee 21 publicaciones, las cuales están perfectamente acreditadas y que se relacionan con el objeto del contrato.</t>
    </r>
  </si>
  <si>
    <r>
      <rPr>
        <b/>
        <sz val="10"/>
        <rFont val="Arial"/>
        <family val="2"/>
      </rPr>
      <t>Oferta 25 publicaciones,  las cuales han sido verificadas correctamente y son adecuadas.</t>
    </r>
    <r>
      <rPr>
        <sz val="10"/>
        <rFont val="Arial"/>
        <family val="2"/>
      </rPr>
      <t xml:space="preserve">
Libros:
1. La adjudicación de contratos públicos en la nueva ley de contratos del sector público Aranzadi Thomson Reuters, 2017. ISBN 978-84-9177-608-6 https://dialnet.unirioja.es/servlet/libro?codigo=763878
2. La modificación de los contratos públicos Aranzadi, 2015. ISBN 978-84-9098-230 3zhttps://dialnet.unirioja.es/servlet/libro?codigo=753074
Artículos de Libros:
3. VII.9. Las modificaciones y cesiones de las concesiones La gestión de los servicios públicos locales en el marco de la LCSP, la LRJSP y la LRSAL / coord. por José Manuel Martínez Fernández; Francisco Sosa Wagner (pr.), 2019, ISBN 978-84-7052-487-5
https://dialnet.unirioja.es/servlet/articulo?codigo=7246533
4. La solvencia en la nueva LCSP Estudio sistemático de la ley de contratos del sector público / José María Gimeno Feliú (dir.), 2018, ISBN 978-84-9177-627-7, págs. 715-747
https://dialnet.unirioja.es/servlet/articulo?codigo=6557649
5. La ejecución de los contratos públicos: Parte I. La nueva Ley de Contratos del Sector Público: Curso de actualización: especial referencia a la contratación de las entidades locales / Silvia Díez Sastre (ed. lit.), 2018, ISBN 9788469788417, págs. 258-281
https://dialnet.unirioja.es/servlet/articulo?codigo=6789578
6. Modificación de los contratos: [artículos 203-207] Contratación del sector público local: comentarios al articulado de la nueva Ley 9/2017, de 8 de noviembre, de Contratos del Sector Público / José Manuel Martínez Fernández (dir.), Pedro Bocos Redondo (dir.), Vol. 1, 2018 ([Artículos 1-230]), ISBN 978-84-7052-751-7, págs. 1027-1064
https://dialnet.unirioja.es/servlet/articulo?codigo=7546141
7. El contrato de concesión de obras Comentarios a la Ley de contratos del sector público: adaptados a la Orden HFP/1298/2017, de 26 de diciembre / coord. por Alberto Palomar Olmeda, Mario Garcés Sanagustín, Javier Vázquez Garranzo, 2018, ISBN 978-84-9020-673-7, págs. 669-736
https://dialnet.unirioja.es/servlet/articulo?codigo=6332098
8. La contratación pública ante la crisis económica: modificados a la baja y otras consideraciones. Las reformas administrativas de la crisis / coord. por Mariano López Benítez, Jesús Angel Fuentetaja Pastor, Sonia Rodríguez-Campos González, 2017, ISBN 978-84-9135-551-9, págs. 175-194
https://dialnet.unirioja.es/servlet/articulo?codigo=6233209
9. Smart cities y contratación pública: nuevo modelo derivado del actual giro ideológico. Nueva contratación pública: mercado y medio ambiente / coord. por Martín María Razquin Lizarraga, José Francisco Alenza García, 2017, ISBN 978-84-9152-075-7, págs. 299-330
https://dialnet.unirioja.es/servlet/articulo?codigo=6033662
Artículos de Revista
10. Pautas prácticas para evitar la ineficiencia y falta de concurrencia por la inadecuación de la solvencia. Contratación administrativa práctica: revista de la contratación administrativa y de los contratistas, ISSN 1579-3036, Nº. 177, 2022, págs. 92-109
https://dialnet.unirioja.es/servlet/articulo?codigo=8243159
11. Preguntas frecuentes sobre ofertas anormalmente bajas. Contratación administrativa práctica: revista de la contratación administrativa y de los contratistas, ISSN 1579-3036, Nº. 176, 2021, págs. 37-41
https://dialnet.unirioja.es/servlet/articulo?codigo=8173368
12. Prácticas específicas para favorecer la eficiencia en contratación pública. Contratación administrativa práctica: revista de la contratación administrativa y de los contratistas, ISSN 1579-3036, Nº. 174, 2021, págs. 29-36
https://dialnet.unirioja.es/servlet/articulo?codigo=8075430
13. ¿Cómo afecta el Real Decreto-ley 36/2020 a la contratación pública? Contratación administrativa práctica: revista de la contratación administrativa y de los contratistas, ISSN 1579-3036, Nº. 171, 2021, págs. 168-180
https://dialnet.unirioja.es/servlet/articulo?codigo=7811102
14. Análisis práctico de los Proyectos Estratégicos para la Recuperación y Transformación Económica. Contratación administrativa práctica: revista de la contratación administrativa y de los contratistas, ISSN 1579-3036, Nº. 172, 2021, págs. 81-99
https://dialnet.unirioja.es/servlet/articulo?codigo=7821991
15. Cuestiones prácticas de la modificación del contrato. Contratación administrativa práctica: revista de la contratación administrativa y de los contratistas, ISSN 1579-3036, Nº. 165, 2020, págs. 42-58
https://dialnet.unirioja.es/servlet/articulo?codigo=7253113
16. Expediente de contratación. Consultor de los ayuntamientos y de los juzgados: Revista técnica especializada en administración local y justicia municipal, ISSN 0210-2161, Nº. Extra 2, 2020 (Ejemplar dedicado a: Contratos del sector público: escenario 2020)
https://dialnet.unirioja.es/servlet/articulo?codigo=7414000
17. La valoración de las ofertas económicas en la nueva LCSP. Fórmulas válidas. Consultor de los ayuntamientos y de los juzgados: Revista técnica especializada en administración local y justicia municipal, ISSN 0210-2161, Nº. Extra 2, 2020 (Ejemplar dedicado a: Contratos del sector público: escenario 2020)
https://dialnet.unirioja.es/servlet/articulo?codigo=7414011
18. La compra conjunta y fórmulas eficientes de contratación. Contratación administrativa práctica: revista de la contratación administrativa y de los contratistas, ISSN 1579-3036, Nº. 168, 2020, págs. 5-16
https://dialnet.unirioja.es/servlet/articulo?codigo=7502765
19. Fondos europeos Covid-19:: pautas para la gestión exitosa de las contrataciones públicas maximizando los fondos y evitando las correcciones. Contratación administrativa práctica: revista de la contratación administrativa y de los contratistas, ISSN 1579-3036, Nº. 170, 2020, págs. 29-35
https://dialnet.unirioja.es/servlet/articulo?codigo=7686972
20. Medidas para la aplicación práctica de la contratación pública a las empresas. Contratación administrativa práctica: revista de la contratación administrativa y de los contratistas, ISSN 1579-3036, Nº. 166, 2020, págs. 3-10
https://dialnet.unirioja.es/servlet/articulo?codigo=7426940
21. El contrato menor. Pasado presente y futuro. Contratación administrativa práctica: revista de la contratación administrativa y de los contratistas, ISSN 1579-3036, Nº. 169, 2020, págs. 40-56
https://dialnet.unirioja.es/servlet/articulo?codigo=7588744
22. Control interno en la nueva Ley de Contratos del Sector Público. Presupuesto y gasto público, ISSN 0210-5977, Nº 91, 2018, págs. 103-117
https://dialnet.unirioja.es/servlet/articulo?codigo=6526721
- 23. La nueva Ley de Contratos del Sector Público: un soplo de aire fresco para la Pyme. 
-24.La inaplicación de las reglas de los encargos a medios propios de las directivas de contratos en las concesiones de servicio de transporte de viajeros.
-25. El concepto de mejor relación calidad precio. La imposibilidad de que el precio sea  el  factor  determinante.
</t>
    </r>
    <r>
      <rPr>
        <b/>
        <sz val="10"/>
        <rFont val="Arial"/>
        <family val="2"/>
      </rPr>
      <t>SE ACREDITAN CORRECTAMENTE 25 PUBLICACIONES</t>
    </r>
  </si>
  <si>
    <r>
      <rPr>
        <b/>
        <sz val="10"/>
        <rFont val="Arial"/>
        <family val="2"/>
      </rPr>
      <t xml:space="preserve">Oferta 10 publicaciones, las cuales han sido verificadas correctamente y son adecuadas.
</t>
    </r>
    <r>
      <rPr>
        <sz val="10"/>
        <rFont val="Arial"/>
        <family val="2"/>
      </rPr>
      <t xml:space="preserve">
PUBLICACIONES
Ha participado en las siguientes publicaciones:
1- LIBRO “Guía práctica para minimizar los riesgos de recursos contractuales” 2022
https://esinfo.wolterskluwer.com/resoluciones-minimizar-riesgos?utm_medium=email&amp;utm_source=WKES_PUB_%20NUR_C_WP-Guia-Minimizar-Riesgos-0322-EM1_%2F110000292&amp;utm_campaign=WKES_PUB_%20NUR_C_WP-Guia-Minimizar-Riesgos-0322-GVT_%2F110000292&amp;utm_source_system=Eloqua&amp;utm_econtactid=&amp;elqTrackId=4E423B502309C9A91A799740726E39E8&amp;elq=4988ae3738064f7ebaa41a3739e8f2c8&amp;elqaid=3103&amp;elqat=1&amp;elqCampaignId=1683. COMPROBADO
2- Artículo “SERIE SOLVENCIAS CANTAZO” 2021 http://bajatemeraria.blogcanalprofesional.es/serie-solvencias-cantazo/
3- Artículo “Ud. FUERA, NO CUMPLE. ¡PERO QUE PUEDO EJECUTAR EL CONTRATO! ¡NO ME EXCLUYAN!” 2020 http://bajatemeraria.blogcanalprofesional.es/ud-fuera-no-cumple-pero-que-puedo-ejecutar-el-contrato-no-me-excluyan/. COMPROBADO
4- Artículo “PROCEDIMIENTOS VINTAGE: LA FALSA MUERTE DEL NEGOCIADO SIN PUBLICIDAD” Año 2020
http://bajatemeraria.blogcanalprofesional.es/procedimientos-vintage-la-falsa-muerte-del-negociado-sin-publicidad-como-debemos-emplearlo-correctamente-breve-resena-puedo-no-regular-en-el-pliego-las-ofertas-anormalmente-bajas-y-que/. COMPROBADO
5- Artículo “ENTONCES, EN EL PROCEDIMIENTO SIMPLIFICADO… ¿PIDO LA INSCRIPCIÓN EN EL ROLECE? Año 2020. COMPROBADO
http://bajatemeraria.blogcanalprofesional.es/entonces-en-el-procedimiento-simplificado-pido-la-inscripcion-en-el-rolece/
6- Artículo “ENTONCES, EN EL PROCEDIMIENTO SIMPLIFICADO… ¿PIDO LA INSCRIPCIÓN EN EL ROLECE?” Año 2020. SE REPITE EL ARTICULO, PERO EL ENLACE CORRESPONDE A OTRO ARTICULO RELACIONADO CON EL OBJETO DEL CONTRATO. 
http://bajatemeraria.blogcanalprofesional.es/en-serio-que-tengo-que-licitar-el-mantenimiento-de-los-extintores-de-la-oficina/
7- ARTICULO DOCTRINAL “Mercantiles de capital público: vuelta a la senda que se ha de volver a pisar. Pinceladas de la nueva norma relativas a poderes adjudicadores no Administración Pública” Año 2018. COMPROBADO
https://obcp.es/index.php/opiniones/mercantiles-de-capital-publico-vuelta-la-senda-que-se-ha-de-volver-pisar-pinceladas-de-la
8- OBSERVATORIO CONTRATACIÓN PÚBLICA Alternativas al contrato menor: Contratación conjunta esporádica en los PANAPS Los PANAPS, por regla general, son instrumentos que utilizan las Administraciones Públicas para el cumplimiento de las más variadas tareas. Marc Gil Van Beveren, Abogado y consultor en contratación pública. Profesor Derecho Administrativo, Universidad Nebrija. Diego Ballina Díaz Secretario Letrado de la Junta de Gobierno Local. Ayuntamiento de Gijón Abril 2019. NO SE ADJUNTA ENLACE, PERO SE HA ENCONTRADO Y COMPROBADO MEDIANTE EL ENLACE: https://obcp.es/opiniones/alternativas-al-contrato-menor-contratacion-conjunta-esporadica-en-los-panaps
9- OBSERVATORIO CONTRATACIÓN PÚBLICA.- Mercantiles de capital público: vuelta a la senda que se ha de volver a pisar. Pinceladas de la nueva norma relativas a poderes adjudicadores no Administración Pública.- enero 2018. NO SE ADJUNTA ENLACE, PERO SE HA ENCONTRADO Y COMPROBADO MEDIANTE EL ENLACE:  http://www.obcp.es/opiniones/mercantiles-de-capital-publico-vuelta-la-senda-que-se-ha-de-volver-pisar-pinceladas-de-la 
10- El Consultor Contratación Administrativa, 13 de Noviembre de 2018, Editorial LA LEY Acuerdos marco: qué son y para qué sirven. Marc Gil Van Beveren, Abogado y consultor en contratación pública. Profesor Derecho Administrativo, Universidad Nebrija. Diego Ballina Díaz Secretario Letrado de la Junta de Gobierno Local. Ayuntamiento de Gijón. 
11-FISCAL Y LABORAL AL DÍA.- Noviembre 2013 Grupo Difusión Jurídica.- Novedades laborales RD 11/2013 de agosto. NO CORRESPONDE CON EL OBJETO DEL CONTRATO
12- ECONOMISTA &amp; JURIST.- Febrero 2014 Grupo Difusión Jurídica.- Tratamiento fiscal de las indemnizaciones por despido tras la reforma laboral. NO CORRESPONDE CON EL OBJETO DEL CONTRATO
13- CONOCIMIENTO Y CAPITAL HUMANO (Revista Fundación Confemetal) Diciembre 2013. Ley 14/2013 de apoyo a emprendedores y su internacionalización. NO CORRESPONDE CON EL OBJETO DEL CONTRATO
14- CONOCIMIENTO Y CAPITAL HUMANO (Revista Fundación Confemetal) Marzo 2014. Los socios minoritarios en las sociedades de responsabilidad limitada: derechos y medios de protección reforzada en la toma de decisiones. NO CORRESPONDE CON EL OBJETO DEL CONTRATO
15- CENTRO ESTUDIOS FINANCIEROS.- REVISTA ANTIGUOS ALUMNOS.- Avances mercantiles actuales y signos externos de evolución legislativa. Febrero 2014 En Madrid, a 17. NO CORRESPONDE CON EL OBJETO DEL CONTRATO
HA PRESENTADO 15 PUBLICACIONES DE LAS CUALES 10 SON CONSIDERADAS ADECUADAS AL OBJETO DEL CONTRATO, PUBLICADAS EN LOS 10  ÚLTIMOS AÑOS Y HAN SIDO COMPROBADAS CORRECTAMENTE </t>
    </r>
  </si>
  <si>
    <r>
      <rPr>
        <b/>
        <sz val="10"/>
        <color indexed="8"/>
        <rFont val="Times New Roman"/>
        <family val="1"/>
      </rPr>
      <t>Máster en derecho CON 1 ASIGNATURA EN MATERIA DE CONTRATACIÓN</t>
    </r>
    <r>
      <rPr>
        <sz val="10"/>
        <color indexed="8"/>
        <rFont val="Times New Roman"/>
        <family val="1"/>
      </rPr>
      <t xml:space="preserve">
</t>
    </r>
  </si>
  <si>
    <r>
      <rPr>
        <b/>
        <sz val="10"/>
        <color indexed="8"/>
        <rFont val="Times New Roman"/>
        <family val="1"/>
      </rPr>
      <t>DOCTOR</t>
    </r>
    <r>
      <rPr>
        <sz val="10"/>
        <color indexed="8"/>
        <rFont val="Times New Roman"/>
        <family val="1"/>
      </rPr>
      <t xml:space="preserve">
COPIA DE TITULO DE DOCTOR EN DERECHO</t>
    </r>
  </si>
  <si>
    <r>
      <rPr>
        <b/>
        <sz val="10"/>
        <color indexed="8"/>
        <rFont val="Times New Roman"/>
        <family val="1"/>
      </rPr>
      <t xml:space="preserve"> 9 ACREDITADOS  MEDIANTE CARTAS Y CERTIFICADOS</t>
    </r>
    <r>
      <rPr>
        <sz val="10"/>
        <color indexed="8"/>
        <rFont val="Times New Roman"/>
        <family val="1"/>
      </rPr>
      <t xml:space="preserve"> 
</t>
    </r>
  </si>
  <si>
    <r>
      <rPr>
        <b/>
        <sz val="10"/>
        <color indexed="8"/>
        <rFont val="Times New Roman"/>
        <family val="1"/>
      </rPr>
      <t>9 ACREDITADOS MEDIANTE CERTIFICADO</t>
    </r>
    <r>
      <rPr>
        <sz val="10"/>
        <color indexed="8"/>
        <rFont val="Times New Roman"/>
        <family val="1"/>
      </rPr>
      <t xml:space="preserve">
</t>
    </r>
  </si>
  <si>
    <r>
      <rPr>
        <b/>
        <sz val="10"/>
        <color indexed="8"/>
        <rFont val="Times New Roman"/>
        <family val="1"/>
      </rPr>
      <t>52 CURSOS</t>
    </r>
    <r>
      <rPr>
        <sz val="10"/>
        <color indexed="8"/>
        <rFont val="Times New Roman"/>
        <family val="1"/>
      </rPr>
      <t xml:space="preserve">
</t>
    </r>
    <r>
      <rPr>
        <sz val="10"/>
        <color rgb="FFFF0000"/>
        <rFont val="Times New Roman"/>
        <family val="1"/>
      </rPr>
      <t>- 20 NO SE RELACIÓN CON EL OBJETO
- 51 CURSOS IMPARTIDOS MEDIANTE LAS ACTIVIDADES DOCENTES DE LOS CUALES 47 SE ENLISTA EN HOJA ACREDITATIVA DE LA UNIVESIDAD PERO DICHA ACREDITACIÓN NO TIENE  FIRMA VÁLIDA
- SE SALTA 1 NÚMERO DE LA LISTA</t>
    </r>
  </si>
  <si>
    <r>
      <rPr>
        <b/>
        <sz val="10"/>
        <color indexed="8"/>
        <rFont val="Times New Roman"/>
        <family val="1"/>
      </rPr>
      <t xml:space="preserve">
OFERTA 4 AÑOS PERO EN CV SE CUANTIFICA:
 10 AÑOS Y 3 MESES DE EXPERIENCIA RELACIONADA CON EL OBJETO DEL CONTRATO, que correspondería a 0 años de experiencia adicional.</t>
    </r>
    <r>
      <rPr>
        <sz val="10"/>
        <color indexed="8"/>
        <rFont val="Times New Roman"/>
        <family val="1"/>
      </rPr>
      <t xml:space="preserve">
</t>
    </r>
    <r>
      <rPr>
        <sz val="10"/>
        <rFont val="Times New Roman"/>
        <family val="1"/>
      </rPr>
      <t>-2012-ACTUALIDAD (10 AÑOS Y 3 MESES) RELACIONADAS AL OBJETO</t>
    </r>
    <r>
      <rPr>
        <sz val="10"/>
        <color indexed="8"/>
        <rFont val="Times New Roman"/>
        <family val="1"/>
      </rPr>
      <t xml:space="preserve">
</t>
    </r>
    <r>
      <rPr>
        <sz val="10"/>
        <color rgb="FFFF0000"/>
        <rFont val="Times New Roman"/>
        <family val="1"/>
      </rPr>
      <t xml:space="preserve"> -2007-2011- NO SE RELACIONA CON  EL OBJETO DEL CONTRATO
- 2003-2007-NO SE RELACIONA CON  EL OBJETO DEL CONTRATO
- 2000-2003 - NO INDICA TRABAJOS DESEMPEÑADOS PARA SABER SI SE RELACIONA O NO CON EL OBJETO DEL CONTRATO</t>
    </r>
  </si>
  <si>
    <r>
      <t xml:space="preserve">
</t>
    </r>
    <r>
      <rPr>
        <b/>
        <sz val="10"/>
        <color indexed="8"/>
        <rFont val="Times New Roman"/>
        <family val="1"/>
      </rPr>
      <t>NO</t>
    </r>
    <r>
      <rPr>
        <sz val="10"/>
        <color indexed="8"/>
        <rFont val="Times New Roman"/>
        <family val="1"/>
      </rPr>
      <t xml:space="preserve">
</t>
    </r>
  </si>
  <si>
    <r>
      <rPr>
        <b/>
        <sz val="10"/>
        <rFont val="Times New Roman"/>
        <family val="1"/>
      </rPr>
      <t xml:space="preserve">DOCTOR 
</t>
    </r>
    <r>
      <rPr>
        <sz val="10"/>
        <rFont val="Times New Roman"/>
        <family val="1"/>
      </rPr>
      <t>ADJUNTA TESIS DOCTORAL</t>
    </r>
  </si>
  <si>
    <r>
      <rPr>
        <b/>
        <sz val="10"/>
        <rFont val="Times New Roman"/>
        <family val="1"/>
      </rPr>
      <t>DOCTOR</t>
    </r>
    <r>
      <rPr>
        <sz val="10"/>
        <rFont val="Times New Roman"/>
        <family val="1"/>
      </rPr>
      <t xml:space="preserve">
hoja de servicios expedida por la Universidad Complutense de Madrid
NECESITA TITULO DE DOCTOR PARA IMPARTIR CLASES
</t>
    </r>
  </si>
  <si>
    <r>
      <rPr>
        <b/>
        <sz val="10"/>
        <rFont val="Times New Roman"/>
        <family val="1"/>
      </rPr>
      <t xml:space="preserve">DOCTOR
</t>
    </r>
    <r>
      <rPr>
        <sz val="10"/>
        <rFont val="Times New Roman"/>
        <family val="1"/>
      </rPr>
      <t xml:space="preserve">AUNQUE OFERTA QYUE NO Detalla en su curriculum vitae poseer la titulación de  Doctor en Derecho, Gobierno y Políticas Públicas por la Universidad Autónoma de Madrid </t>
    </r>
  </si>
  <si>
    <t>NO
lo que presenta es un CURSO DE 25 ETC</t>
  </si>
  <si>
    <r>
      <t xml:space="preserve">Oferta 9 cursos acreditados correctamente y superior a 4 horas.
- Director del Master de Abogacía (2021-Actualidad). Se acompaña certificado expedido por la Universidad San Jorge como Anexo 3. ACREDITADO CON CERTIFICADO DE ACTIVIDAD EMITIDO POR LA UNIVERSIDAD. EN LA UNIVERSIDAD HA IMPARTIDO LOS SIGUIENTES CURSOS:   Profesor de Derecho Administrativo del Grado en Derecho y del Doble Grado ADE-Derecho en la Universidad San Jorge (2016-Actualidad). Se acompañan los certificados como Anexo 4.  ACREDITADO CON CERTIFICADO DE ACTIVIDAD EMITIDO POR LA UNIVERSIDAD. En este certificado se detalla la actividad laboral desde año 2016-2021, dividido en diferentes cursos impartidos para un total de 5 cursos. 
- Curso de Contratación Pública (15 noviembre 2021. 5 horas). Ponencias/Lecciones “Los principios de la contratación pública y su aplicación a los fondos next generation”. Diputación Provincial de Zaragoza. Zaragoza. Se acompaña certificado como Anexo 7. ACREDITACIÓN MEDIANTE CERTIFICADO
- Curso titulado “Ley de Contratos del Sector Público y las empresas”. Sofejea y Cámara de Comercio de Zaragoza. 18-19 junio 2018. Ejea de los Caballeros (8 horas). Se puede consultar la información del mismo en el siguiente enlace: https://www.sofejea.com/sofejea-y-camara-de-zaragoza-organizan-el-curso-la-nueva-ley-de-contratos-del-sector-publico-y-las-empresas/. 
- Curso sobre las principales novedades de la nueva Ley de contratos del sector público. Cámara de Comercio de Zaragoza. 11-18 abril. NO SE APORTA DOCUMENTACIÓN ACREDITATIVA
- Curso de especialización en derecho administrativo básico impartido en el Real e Ilustre Colegio de Abogados de Zaragoza. Se puede consultar la información del mismo en el siguiente enlace: https://www.reicaz.org/circubol/boleform/20191216.htm. ACREDITADO MEDIANTE CONVOCATORIA DEL CURSO EN LA PÁGINA 
- Curso de formación en materia de contratación al Instituto Aragonés de Fomento. Se acompaña certificado como Anexo 8. ACREDITACIÓN CON CERTIFICADO EMITIDO POR REAL E ILUSTRE COLEGIO ABOGADOS DE ZARAGOZA
SE PRESENTAN 9 CURSOS RELACIONADOS AL OBJETO DEL CONTRATO, ACREDITADOS ADECUADAMENTE MEDIANTE CARTAS Y CERTIFICADOS EXPEDIDAS POR LAS EMPRESAS QUE HAN RECIBIDO LA FORMACIÓN. 
TOTAL DE CURSOS A VALORAR: 9 CURSOS
</t>
    </r>
    <r>
      <rPr>
        <b/>
        <sz val="10"/>
        <rFont val="Arial"/>
        <family val="2"/>
      </rPr>
      <t xml:space="preserve">PRESENTA  </t>
    </r>
    <r>
      <rPr>
        <b/>
        <u/>
        <sz val="10"/>
        <rFont val="Arial"/>
        <family val="2"/>
      </rPr>
      <t>9 CURSOS ACREDITADOS</t>
    </r>
    <r>
      <rPr>
        <b/>
        <sz val="10"/>
        <rFont val="Arial"/>
        <family val="2"/>
      </rPr>
      <t xml:space="preserve"> CORRECTAMENTE Y QUE SUPERAN UNA FORMACIÓN DE 4 HORAS.
</t>
    </r>
  </si>
  <si>
    <r>
      <rPr>
        <b/>
        <sz val="10"/>
        <rFont val="Arial"/>
        <family val="2"/>
      </rPr>
      <t>NOTA ACLARATORIA</t>
    </r>
    <r>
      <rPr>
        <sz val="10"/>
        <rFont val="Arial"/>
        <family val="2"/>
      </rPr>
      <t>: La redacción de este informe busca informar sobre la evaluación de la documentación aportada por los licitadores mediante los criterios automaticos relacionados con la calidad (2. CUALIFICACIÓN Y EXPERIENCIA PROFESIONAL Y DOCENTE), ya que su puntuación depende de la correcta acreditación de lo ofertado por los licitadores mediante los documentos requeridos en c/u de los criterios como indica el Pliego y no solamente de lo ofertado en la plataforma de contratación. Ademas, de que las ofertas se clasificaran como aceptables y no aceptables de conformidad con el art.146.3 LCSP.</t>
    </r>
  </si>
  <si>
    <r>
      <t xml:space="preserve">EL LICITADOR OFERTA UN TOTAL DE 13 CURSOS EN MATERIA DE CONTRATACIÓN PÚBLICA, DE LOS CUALES 11 SE CONSIDERAN ADECUADOS, YA QUE LOS CURSOS 3 Y 4 POSEEN UNA DURACIÓN DE IMPARTICIÓN INFERIOR A 4 HORAS. 
FORMACIÓN: 
1. Profesor en “Curso básico de contratación pública”, de 4 horas, impartido al Consorci APROP (noviembre de 2021).
2. Profesor en “Curso avanzado de contratación pública”, de 4 horas, impartido al Consorci APROP (noviembre de 2021).
3. Profesor en Curso sobre contrato menor, de 1 hora (repetido en 5 ocasiones), impartido a EMAYA (durante 2021). </t>
    </r>
    <r>
      <rPr>
        <b/>
        <sz val="10"/>
        <rFont val="Arial"/>
        <family val="2"/>
      </rPr>
      <t xml:space="preserve">Se trata de un curso inferior a 4 horas, por lo que aunque se haya impartido en 5 ocasiones, como se marca en el criterio no se consideraran aquellos cursos con tiempo inferior a 4 horas. NO ADECUADO. </t>
    </r>
    <r>
      <rPr>
        <sz val="10"/>
        <rFont val="Arial"/>
        <family val="2"/>
      </rPr>
      <t xml:space="preserve">
4. Profesor en Curso sobre Nociones básicas de contratación pública, de 3 horas, repetido en 2 ocasiones, impartido a empleados de EMAYA (mayo-junio 2021). </t>
    </r>
    <r>
      <rPr>
        <b/>
        <sz val="10"/>
        <rFont val="Arial"/>
        <family val="2"/>
      </rPr>
      <t xml:space="preserve">Se trata de un curso inferior a 4 horas, por lo que aunque se haya impartido en 2 ocasiones, como se marca en el criterio, no se consideraran aquellos cursos con tiempo inferior a 4 horas. NO ADECUADO. </t>
    </r>
    <r>
      <rPr>
        <sz val="10"/>
        <rFont val="Arial"/>
        <family val="2"/>
      </rPr>
      <t xml:space="preserve">
5. Profesor en el Curso: Curso sobre Contratación Pública, especialmente enfocado para la elaboración de pliegos en los contratos de suministros y servicios (adaptado a la nueva LCSP), 4 Horas, impartido a EMAYA, Grupo III (mayo 2018).
6. Profesor en el Curso: Curso sobre Contratación Pública, especialmente enfocado para la elaboración de pliegos en los contratos de suministros y servicios (adaptado a la nueva LCSP), 4 Horas, impartido a EMAYA, Grupo II (mayo 2018).
7. Profesor en el Curso: Curso sobre Contratación Pública, especialmente enfocado para la elaboración de pliegos en los contratos de obras (adaptado a la nueva LCSP), 4 Horas, impartido a EMAYA, Grupo I (mayo 2018).
8. Profesor en el Curso Avanzado de Contratación Pública, de 7 h, impartido en MERCAPALMA (mayo 2018).
9. Profesor en el Curso de Contratación Pública, de 15 h, impartido en la Agencia de Turismo de las Islas Baleares (2018). Grupo II.
10. Profesor en el Curso de Contratación Pública, de 15 h, impartido en la Agencia de Turismo de las Islas Baleares (2018). Grupo I.
11. Profesor en el Curso de Contratación Pública, de 15 h, impartido en TIC MALLORCA (2018).
12. Profesor en el Curso de Contratación Pública, de 12 h, impartido en MERCAPALMA (septiembre 2017).
13. Profesor en el Curso: Curso sobre Contratación Pública, especialmente enfocado para la elaboración de pliegos, 4 Horas, impartido a EMAYA (2017).
Para valorar la adecuación de los cursos se ha solicitado que se acredite la impartición de los mismos, para ello el licitador presenta:
- (Cursos 1 y 2) - Se presenta un historial de correos de los 2 primeros cursos entre la empresa Consorci APROP y el licitador, adicionando una factura. Así como programas de cursos: de 6 y 4 horas. 
</t>
    </r>
    <r>
      <rPr>
        <b/>
        <sz val="10"/>
        <rFont val="Arial"/>
        <family val="2"/>
      </rPr>
      <t>- (Cursos 3 y 4) - ESTOS CURSOS SON INFERIORES A 4 HORAS, POR LO QUE NO SE TENDRÁN EN CUENTA PARA EL CALCULO DE LAS PUNTUACIONES</t>
    </r>
    <r>
      <rPr>
        <sz val="10"/>
        <rFont val="Arial"/>
        <family val="2"/>
      </rPr>
      <t>.</t>
    </r>
    <r>
      <rPr>
        <b/>
        <sz val="10"/>
        <rFont val="Arial"/>
        <family val="2"/>
      </rPr>
      <t xml:space="preserve"> NO ADECUADO AL SER INFERIOR A 4 HORAS.</t>
    </r>
    <r>
      <rPr>
        <sz val="10"/>
        <rFont val="Arial"/>
        <family val="2"/>
      </rPr>
      <t xml:space="preserve">
- (Cursos 5, 6,7 y 13) - Se presenta carta por parte de EMAYA que certifica haber recibido formación  en Contratación Pública por la empresa ARAÚJO&amp;BENETTI ABOGADOS DURANTE EL AÑO 2017 Y 2018 E FECHAS (30/06/2017, 01/05/2018. 14/05/2018 Y 17/05/2018). 
-(Cursos 8 y 12) -  Se presenta carta de participación de la ESCUELA DE NEGOCIOS HISPANIA
- (Cursos 9, 10, y 11) -  Se presenta  carta por parte de GABINET D´INICIATIVES FORMATIVES 
</t>
    </r>
    <r>
      <rPr>
        <b/>
        <sz val="10"/>
        <rFont val="Arial"/>
        <family val="2"/>
      </rPr>
      <t xml:space="preserve">
SE PRESENTAN UNA TOTAL DE 13 CURSOS DE LOS CUALES 2 NO SE TOMARAN EN CUENTA, PORQUE POSEEN UNA DURACIÓN INFERIOR A 4 HORAS .
SE CONSIDERAN UN TOTAL DE 11 CURSOS </t>
    </r>
    <r>
      <rPr>
        <b/>
        <sz val="10"/>
        <rFont val="Calibri"/>
        <family val="2"/>
      </rPr>
      <t>≥</t>
    </r>
    <r>
      <rPr>
        <b/>
        <sz val="8"/>
        <rFont val="Arial"/>
        <family val="2"/>
      </rPr>
      <t xml:space="preserve"> 4 HORAS,</t>
    </r>
    <r>
      <rPr>
        <b/>
        <sz val="10"/>
        <rFont val="Arial"/>
        <family val="2"/>
      </rPr>
      <t xml:space="preserve"> ACREDITADOS ADECUADAMENTE MEDIANTE FACTURAS,  CARTAS Y CERTIFICADOS  EXPEDIDAS POR LAS EMPRESAS QUE HAN RECIBIDO LA FORMACIÓN. 
TOTAL DE CURSOS A VALORAR: 11 CURSOS</t>
    </r>
  </si>
  <si>
    <r>
      <rPr>
        <b/>
        <sz val="10"/>
        <rFont val="Arial"/>
        <family val="2"/>
      </rPr>
      <t>Oferta 4 publicaciones, las cuales han sido verificadas correctamente y son adecuadas.</t>
    </r>
    <r>
      <rPr>
        <sz val="10"/>
        <rFont val="Arial"/>
        <family val="2"/>
      </rPr>
      <t xml:space="preserve">
Publicaciones:
- Araújo Barceló, A. (2018). El reequilibrio económico-financiero y los límites a la modificación de los contratos: una vuelta más al caso de la autopista de peaje Madrid-Toledo  (AP-41),  Contratación  Administrativa  Práctica,  Wolters Kluwer,  nº  155,  2018.  Enlace  http://cdt.fomento.es/cgi-bin/koha/opac- detail.pl?biblionumber=68900 .
- Araújo Barceló, A. y Gonzalez-Deleito Domínguez, N. (2014). La entrada de capital  privado en Aena  Aeropuertos,  S.A.  ¿Operación  patrimonial  o establecimiento  de  una  Colaboración  Público-Privada?".  En  M.  A.  Girela (Coord.) Problemas y actualidad de Derecho Administrativo. Anuario 
Enlace Civitas. (pp.  537-570), 2014 https://dialnet.unirioja.es/servlet/articulo?codigo=4689313 .
- Araújo Barceló, A., Botella Carretero, J. y Gonzalez-Deleito Domínguez, N. (2015). La RPA en las concesiones de obra pública ¿Mito o realidad? (especial referencia a las autopistas de peaje). En M. A. Recuerda Girela (Coord.) Problemas  y  actualidad  de  Derecho  Administrativo.  Anuario  2015, Civitas. Enlace https://dialnet.unirioja.es/servlet/articulo?codigo=5071902 
- Araújo   Barceló,   A.   (2013).   La   Colaboración   Público-Privada: Entre Indeterminación, Flexibilidad e Incertidumbre. Instituto de Estudios Fiscales del Ministerio de Economía y Hacienda. Director: Luciano Parejo Alfonso (Catedrático de Derecho Administrativo en la Universidad Carlos III de Madrid).Enlace https://www.ief.es/docs/destacados/publicaciones/documentos_trabajo/ 2013_04.pdf
</t>
    </r>
    <r>
      <rPr>
        <b/>
        <sz val="10"/>
        <rFont val="Arial"/>
        <family val="2"/>
      </rPr>
      <t>Se confirma que posee 4 publicaciones, las cuales están perfectamente acreditadas y que se relacionan con el objeto del contrato.</t>
    </r>
  </si>
  <si>
    <r>
      <t>Presenta certificado académico personal del Máster de la Universidad UDIMA "ESPECIALISTA EN CONTRATOS Públicos", pero es un certificado meramente informativo, no tiene firma, ni sellos que avalen la veracidad del documento. NO SE APORTA COPIA DE LA TITULACIÓN DEL MÁSTER. A</t>
    </r>
    <r>
      <rPr>
        <b/>
        <sz val="10"/>
        <rFont val="Arial"/>
        <family val="2"/>
      </rPr>
      <t>demás según detalles del certificado de calificaciones se trata de un curso "Especialista en contratación pública de 25 Créditos. Para considerarse como equivalente a máster como mínimo se requiere 60 Créditos.
SE CONSIDERA QUE LA TITULACIÓN NO ES ADECUADA</t>
    </r>
  </si>
  <si>
    <r>
      <rPr>
        <b/>
        <sz val="10"/>
        <rFont val="Arial"/>
        <family val="2"/>
      </rPr>
      <t xml:space="preserve">Oferta 8 Publicaciones, las cuales han sido verificadas y según la documentación presentada y el criterio, solo se podrán valorar 5, al haber 3 de ellas con una antigüedad superior a 10 años.
PUBLICACIONES:
</t>
    </r>
    <r>
      <rPr>
        <sz val="10"/>
        <rFont val="Arial"/>
        <family val="2"/>
      </rPr>
      <t xml:space="preserve">- Artículo titulado “La figura de la subcontratación en la nueva legislación de contratos de las Administraciones Públicas”, publicado en el número 1 (Abril-2003) del Repertorio de Jurisprudencia de Aranzadi. Anexo 9. COMPROBADO, PERO SUPERA LOS 10 AÑOS ESTIPULADOS EN EL CRITERIO, POR LO QUE NO PODRÁ SER TOMADO EN CUENTA EN LA VALORACIÓN DE ESTE CRITERIO. 
- Artículo titulado “Algunas notas sobre el nuevo régimen de la subcontratación en el sector de la construcción”, publicado en el número 31(2007) de la Revista Aragonesa de Administración Pública. Anexo 10. COMPROBADO, PERO SUPERA LOS 10 AÑOS ESTIPULADOS EN EL CRITERIO, POR LO QUE NO PODRÁ SER TOMADO EN CUENTA EN LA VALORACIÓN DE ESTE CRITERIO. 
-  Artículo titulado “La subcontratación en el sector de la construcción”, publicado en la Revista de Antiguos Alumnos de la Escuela de Negocios San Pablo-CEU (2008). Anexo 11. COMPROBADO, PERO SUPERA LOS 10 AÑOS ESTIPULADOS EN EL CRITERIO, POR LO QUE NO PODRÁ SER TOMADO EN CUENTA EN LA VALORACIÓN DE ESTE CRITERIO. 
-Artículo titulado “Contratación pública y urbanismo. Novedades a la luz de la Ley de Contratos del Sector Público”, en Contratación administrativa práctica: revista de la contratación administrativa y de los contratistas, núm. 158, 2018. Se puede acceder a través del siguiente enlace: https://dialnet.unirioja.es/servlet/articulo?codigo=6703790. COMPROBADO 
- Capítulo titulado “Mecanismos para la protección del medio ambiente en la nueva Ley de Contratos del Sector Público” en la monografía titulada “Mecanismos económicos y de mercado para la protección ambiental”, en la Revista Aragonesa de Administración Pública, año 2018. Se puede acceder a través del siguiente enlace: https://dialnet.unirioja.es/servlet/articulo?codigo=6888450. COMPROBADO 
- Artículo titulado “Juntas de compensación y contratación pública: análisis de la cuestión desde la figura del poder adjudicador” en la Revista de Derecho Urbanístico y Medio Ambiente, ISSN 1139-4978, Nº 336, 2020. Se puede acceder a través del siguiente enlace: https://dialnet.unirioja.es/servlet/articulo?codigo=7345637.  COMPROBADO 
-Artículo titulado “La subcontratación de los contratos públicos como herramienta de planificación estratégica”, en la Revista General de Derecho Administrativo, núm. 56, 2021. Se puede acceder a través del siguiente enlace: http://laadministracionaldia.inap.es/noticia.asp?id=1511491. COMPROBADO 
-Tesis doctoral: El papel estratégico de la contratación pública para la consecución de Políticas Públicas. 16 de noviembre de 2020. Se puede acceder a través del siguiente enlace:https://ruidera.uclm.es/xmlui/bitstream/handle/10578/28721/TESIS%20Serna%20Bardavio.pdf?sequence=1&amp;isAllowed=y. publicado en la universidad UCLM. C
</t>
    </r>
    <r>
      <rPr>
        <b/>
        <sz val="10"/>
        <rFont val="Arial"/>
        <family val="2"/>
      </rPr>
      <t xml:space="preserve">
SE PRESENTAN UN TOTAL DE 8 PUBLICACIONES DE LAS CUALES 5 SON ADECUADAS, YA QUE TRES DE ESTAS SE HAN PUBLICADO CON UNA ANTIGÜEDAD SUPERIOR A 10 AÑOS. 
SE VALORARAN 5 PUBLICACIONES EN ESTE CRITERIO</t>
    </r>
  </si>
  <si>
    <r>
      <t xml:space="preserve">Oferta un total de 11 años de experiencia adicional pero en el documento donde presenta la experiencia profesional, se presenta sin detallar los años en los que ha desarrollado las funciones en materia de contratación en las instituciones que recoge, por lo que no se puede deducir los años de experiencias adicionales a los 10 años mínimos exigidos en el PPT. Al no contarse con los datos necesarios para la comprobación de los años de experiencia adicional, se procede a puntuar cero. 
</t>
    </r>
    <r>
      <rPr>
        <b/>
        <sz val="10"/>
        <rFont val="Arial"/>
        <family val="2"/>
      </rPr>
      <t>NO SE CUENTA CON LA INFORMACIÓN NECESARIA PARA CUANTIFICAR LOS AÑOS ADICIONALES DE EXPERIENCIA DEL LICITADOR. 
-0 AÑOS DE EXPERIENCIA ADICIONAL</t>
    </r>
  </si>
  <si>
    <r>
      <t>Oferta 41 cursos de los cuales 5 son inferiores a 4 horas, por lo que  se consideran 36 cursos  adecuados. 
Experiencia Docente:
- 1 Curso Práctico de Licitaciones en Gijón 5 horas a la Empresa Municipal de Aguas de Gijon S.A, enero 2020. ACREDITADO MEDIANTE CERTIFICADO DE  SERVICIOS PRESTADOS
- 1 curso de 12 horas LOS DÍAS 14 y 15 de noviembre de 2019 a la AUTORIDAD PORTUARIA DE TARRAGONA sobre: “CONTRATACIÓN ELECTRÓNICA OBLIGATORIA, MANEJO DE LA PLATAFORMA DE CONTRATOS DEL SECTOR PÚBLICO” DICIEMBRE 2019. ACREDITADO MEDIANTE CARTA EMITIDA POR LA EMPRESA
- 1 curso de 12 horas LOS DÍAS 24 y 25 de noviembre de 2019 a la AUTORIDAD PORTUARIA DE TARRAGONA sobre: “CONTRATACIÓN ELECTRÓNICA OBLIGATORIA, MANEJO DE LA PLATAFORMA DE CONTRATOS DEL SECTOR PÚBLICO” DICIEMBRE 2019. ACREDITADO MEDIANTE CARTA EMITIDA POR LA EMPRESA
- 1 curso formativos a las empresas públicas asociadas a lo largo de 2018 con el objeto de acercar a las empresas públicas a la nueva Ley de Contratos del Sector Público y a los procedimientos de licitación electrónica en los cuales el es especialista a la asociación  de  Empresas  Públicas  de  Medio  Ambiente  (ANEPMA). ACREDITADO POR CERTIFICADO EMITIDO POR ANEPMA
(i) “Como Implantar la nueva Ley de Contratos en las Empresas Públicas Municipales I” 5 horas Rivas Vaciamadrid
(ii) Como Implantar la nueva Ley de Contratos en las Empresas Públicas Municipales II” 5 horas Rivas Vaciamadrid
- Formación en materia de contratación de 12  horas a la sociedad mercantil municipal Cementerios de Gijón S.A. (CEGISA). ACREDITADA CON CARTA EMITIDA POR CEGISA
-Formación en materia de contratación de 12  horas al personal de  la sociedad Mercantil Municipal Centro Municipal de Empresas de Gijón, S.A. ACREDITADA CON CARTA EMITIDA POR LA SOCIEDAD
- 1 Curso práctico de Licitaciones electrónicas en RIVAMADRID de 10 horas a. ACREDITADO MEDIANTE CERTIFICADO DE BUENA EJECUCIÓN
- 2 Cursos de formación en materia de contratación pública de 5 horas cada uno a la Empresa de Servicios y Gestión Empresa de Servicios y Gestión Medioambiental de Puente Genil (EGEMASA). ACREDITADO CON  CERTIFICADO DE BUENA EJECUCIÓN
-  1 Curso  de 12 horas en materia de contratación pública a  la Sociedad Mercantil Municipal DIVERTIA GIJON. ACREDITADO MEDIANTE CARTA EMITIDA POR LA SOCIEDAD
- 1 Curso de 12 horas en materia de contratación pública a la sociedad mercantil municipal de aguas de Gijón S.A (EMASA), enero 2019. ACREDITADO POR INFORME EMITIDO POR LA SOCIEDAD
- Formación de 8 horas de LAS ACTUACIONES DE LAS SOCIEDADES MERCANTILES MUNICIPALES EN MATERIA DE CONTRATACIÓN PÚBLICA TRAS LA ENTRADA EN VIGOR DE LA LEY 9/2017 al Ayuntamiento de GETAFE, MADRID, enero 2019. ACREDITADA CON INFORME EMITIDO POR EL AYUNTAMIENTO
- 1 Curso de 12 horas en materia de contratación pública a la Sociedad Mercantil Municipal EMTUSA. ACREDITADA CON INFORME EMITIDO POR LA SOCIEDAD
- Formación en materia de contratación pública con una duración de 12 horas la sociedad mercantil municipal Empresa Municipal de Servicios de Medio Ambiente Urbano de Gijón, S.A. (EMULSA). 
- Formación en materia de contratación pública con una duración de 12 horas a la sociedad mercantil municipal Empresa Municipal de la Vivienda de Gijón, S.L.U. ACREDITADA CON INFORME
- Formación en materia de contratación pública con una duración de 8 horas al Ayuntamiento de GETAFE, febrero 2018. ACREDITADA CON INFORME
- 3 Cursos formativos a la Empresa Municipal de Mantenimiento de Carmona, S.L.  “LIMANCAR” mediante la ejecución del contrato de servicio de asesoría jurídica en contratación pública. ACREDITADO MEDIANTE CERTIFICADO DE BUENA EJECUCIÓN
(i) “Ley de Contratos en las Empresas Públicas Municipales y licitación electrónica I” 7 horas Carmona, Sevilla
(ii) Ley de Contratos en las Empresas Públicas Municipales y licitación electrónica II 7 horas Carmona, Sevilla
(ii) Ley de Contratos en las Empresas Públicas Municipales y licitación electrónica III 5 horas Carmona, Sevilla
- 3 Cursos formativos a LIMPIEZA Y MEDIO AMBIENTE DE GETAFE S.A.M (LYMA): (I) Implementación de la nueva LCSP en LYMA (5 HORAS), (II) LICITACIÓN PÚBLICA LOCAL Y CAMBIO A LICITACIÓN ELECTRÓNICA (5 HORAS), (III) SOCIEDADES MERCANTILES MUNICIPALES Y NUEVA LCSP (7 HORAS). ACREDITADO MEDIANTE  CERTIFICADO DE BUENA EJECUCIÓN.
- 4 Cursos al grupo RENHER en materia de contratación Pública superiores a 4 horas. ACREDITADO MEDIANTE CERTIFICADO EMITIDO POR EL GRUPO
- 1 Curso telemático de 5 horas en RECURSOS ESPECIALES EN MATERIA DE CONTRATACIÓN. ANÁLISIS DE RESOLUCIONES, Octubre 2020 al GRUPO RENHER. ACREDITADO MEDIANTE CARTA EMITIDA POR EL GRUPO
- 1 curso de 13 horas “RECURSOS ESPECIALES EN MATERIA DE CONTRATACIÓN al GRUPO RENHER, febrero de 2020.  ACREDITADO MEDIANTE CARTA EMITIDA POR EL GRUPO
- 1 curso formativo sobre "Implementación y práctica de Acuerdos Marco según la Ley de Contratos en el Sector Público (5 horas)" a GETAFE INICIATIVAS (GISA) NOVIEMBRE  20120. ACREDITADO MEDIANTE CERTIFICADO DE FORMACIÓN EMITIDO POR GISA.
-1 curso formativos 2020 (i) “Ley de Contratos en las Empresas Públicas Municipales y licitación electrónica I” 5 horas Alcorcón, Madrid al personal de  la  EMPRESA  DE  SERVICIOS  MUNICIPALES  DE  ALCORCÓN  S.A.U., (ESMASA). ACREDITADO MEDIANTE CERTIFICADO DE SERVICIOS EJECUTADO MEDIANTE EL SERVICIOS JURÍDICOS
- 1 curso formativo “Cómo gestionar contratos públicos con menos riesgos de recursos: Análisis de las resoluciones de tribunales contractuales y de los informes de juntas consultivas” (5 horas) a la Fundación Internacional y para Iberoamérica de Administración y Políticas Públicas F.S.P., “FIIAPP” . ACREDITADO POR CERTIFICADO   EXPEDIDO POR FIIAPP.
- 2 Cursos telemáticos (octubre 2020 y noviembre) de 5 horas cada uno sobre "“RECURSOS ESPECIALES EN MATERIA DE CONTRATACIÓN. ANÁLISIS DE RESOLUCIONES”.  ACREDITADO MEDIANTE CARTA EMITIDA POR EL GRUPO (otros organismos)
- 2 Cursos telemáticos (octubre 2020 y noviembre) de 5 horas cada uno sobre "“RECURSOS ESPECIALES EN MATERIA DE CONTRATACIÓN. ANÁLISIS DE RESOLUCIONES”.  ACREDITADO MEDIANTE CARTA EMITIDA POR EL GRUPO (otros organismos)</t>
    </r>
    <r>
      <rPr>
        <b/>
        <sz val="10"/>
        <rFont val="Arial"/>
        <family val="2"/>
      </rPr>
      <t xml:space="preserve">
- 5 cursos de 2 horas 30 minutos en materia de contratación. NO SE TOMARA EN CUENTA AL SER INFERIOR A 4 HORAS. 
</t>
    </r>
    <r>
      <rPr>
        <sz val="10"/>
        <rFont val="Arial"/>
        <family val="2"/>
      </rPr>
      <t>- 1 Curso de formación sobre "“Licitación   electrónica,   responsable   del   contrato   y   aplicación   práctica   del   Pliego   de Prescripciones Técnicas y Cuadro de Características Particulares” (5 horas). a la Empresa Municipal de Servicios RIVAMADRID. ACREDITADA MEDIANTE CERTIFICADO DE FORMACIÓN EMITIDO POR RIVAMADRID
- Webinar Visión estratégica de la Administración Pública: algunas claves para su implementación en las organizaciones, celebrado el 6 de julio de 2021 de 17:00h a 18:30h. CURSO ATRAVES DE WEBINAR INFERIOR A 4 HORAS, NO ADECUADO.</t>
    </r>
    <r>
      <rPr>
        <b/>
        <sz val="10"/>
        <rFont val="Arial"/>
        <family val="2"/>
      </rPr>
      <t xml:space="preserve">
 PRESENTA 41 CURSOS DE LOS CUALES 5 SON INFERIORES A 4 HORAS, POR LO QUE SE CONSIDERAN 36 CURSOS ACREDITADOS CORRECTAMENTE Y SUPERIOR A 4 HORAS.
TOTAL DE CURSOS A VALORAR: 36 CURSOS
</t>
    </r>
  </si>
  <si>
    <r>
      <t xml:space="preserve">Presenta su trayectoria profesional desde 1995-2012. Así como un apartado especificando su experiencia en materia de contratación pública. En el cual  presenta una relación de los trabajos realizados, en algunos detalla la fecha de inicio-fin y en otros, solo una fecha, por lo que se hace difícil cuantificar la experiencia exacta en materia de contratación pública. 
En este sentido, no se puede deducir con exactitud la experiencia del licitador, ya que la relación de los trabajos en materia de contratación pública se presenta sin especificar en algunos de ellos las fechas de inicio y fin. Para una estimanción en base a aquellos trabajos que si detallan la fecha de inicio-fin, se ha procedido a valorar la experiencia en base a estas fechas dando por sentado los trabajos durante el año reseñado, lo que correspondería a: 
- 2008-2013: 5 años de experiencia
- 2016- 2020: 4 años
Dando como resultado 0 años de experiencia adicional y incumpliendo la experiencia minima requerida.
</t>
    </r>
    <r>
      <rPr>
        <b/>
        <sz val="10"/>
        <rFont val="Arial"/>
        <family val="2"/>
      </rPr>
      <t xml:space="preserve">
NO SE PRESENTA DE FORMA ADECUADA LOS AÑOS DE EXPERIENCIA EN MATERIA DE CONTRATACIÓN PÚBLICA. 
-0 AÑOS DE EXPERIENCIA ADICIONAL</t>
    </r>
  </si>
  <si>
    <r>
      <t xml:space="preserve">Oferta 4 años de experiencia adicional pero al revisar el CV se detecta una experiencia de 10 años relacionada con el objeto del contrato, por lo que no hay ninguna experiencia adicional.
EXPERIENCIA: 
- Diciembre 2015- Actualidad. Responsable  Asesoría  Jurídica  LYMA Getafe Sociedad Anónima Municipal. Ayuntamiento de Getafe/Contratación Pública Asesor Jurídico Dirección General, Dirección de RR.HH., Dirección de Producción, Dirección de Compras </t>
    </r>
    <r>
      <rPr>
        <b/>
        <sz val="10"/>
        <rFont val="Arial"/>
        <family val="2"/>
      </rPr>
      <t>( 7 AÑOS DE EXPERIENCIA RELACIONADO CON EL OBJETO DEL CONTRATO).</t>
    </r>
    <r>
      <rPr>
        <sz val="10"/>
        <rFont val="Arial"/>
        <family val="2"/>
      </rPr>
      <t xml:space="preserve">
- Abril 2013- Actualidad.-/Van Beveren Abogados. Especializado en Contratación Pública. ESPECIALISTA EN PANAPS participados  por  entidades  locales Asesoramiento legal de empresas públicas (contratación, preparación de pliegos administrativos,  asesoramiento en licitaciones  públicas y preparación de cursos de formación) </t>
    </r>
    <r>
      <rPr>
        <b/>
        <sz val="10"/>
        <rFont val="Arial"/>
        <family val="2"/>
      </rPr>
      <t>- (2 AÑOS desde 2013-2015 RELACIONADA CON EL OBJETO DEL CONTRATO).</t>
    </r>
    <r>
      <rPr>
        <sz val="10"/>
        <rFont val="Arial"/>
        <family val="2"/>
      </rPr>
      <t xml:space="preserve">
- Enero 2012- Abril 2013-. Abogado. MAIO Legal Abogados. Especializado en Derecho Mercantil y Administrativo. Asesoramiento en licitaciones públicas a operadores económicos. </t>
    </r>
    <r>
      <rPr>
        <b/>
        <sz val="10"/>
        <rFont val="Arial"/>
        <family val="2"/>
      </rPr>
      <t>(1 AÑO + 3 MESES RELACIONADA CON EL OBJETO DEL CONTRATO)</t>
    </r>
    <r>
      <rPr>
        <sz val="10"/>
        <rFont val="Arial"/>
        <family val="2"/>
      </rPr>
      <t xml:space="preserve">
- 2007-2011 Cocinante, S.L. Socio fundador de la sociedad dedicada a prospección de servicios del sector Hostelería. (Gestión de la compañía/ Contratación de empleados /Organización de planes de trabajo Elaboración de planes financieros anuales /Estudios y análisis de inversiones en publicidad y marketing). </t>
    </r>
    <r>
      <rPr>
        <b/>
        <sz val="10"/>
        <rFont val="Arial"/>
        <family val="2"/>
      </rPr>
      <t xml:space="preserve"> (4 AÑOS,  NO SE RELACIONA CON EL OBJETO DEL CONTRATO).</t>
    </r>
    <r>
      <rPr>
        <sz val="10"/>
        <rFont val="Arial"/>
        <family val="2"/>
      </rPr>
      <t xml:space="preserve">
</t>
    </r>
    <r>
      <rPr>
        <u/>
        <sz val="10"/>
        <rFont val="Arial"/>
        <family val="2"/>
      </rPr>
      <t>- 2003-2007.   Abogado.   Castro, Sueiro &amp; Varela (Firma incorporada actualmente a KPMG, Abogados España). Derecho Administrativo y Financiero.</t>
    </r>
    <r>
      <rPr>
        <b/>
        <u/>
        <sz val="10"/>
        <rFont val="Arial"/>
        <family val="2"/>
      </rPr>
      <t xml:space="preserve"> (4 AÑOS). NO SE RELACIONA AL OBJETO DEL CONTRATO</t>
    </r>
    <r>
      <rPr>
        <sz val="10"/>
        <rFont val="Arial"/>
        <family val="2"/>
      </rPr>
      <t xml:space="preserve">
- 2000-2003. Abogado. Clarke, Modet &amp; Cº Propiedad  Industrial  e  Intelectual. </t>
    </r>
    <r>
      <rPr>
        <b/>
        <sz val="10"/>
        <rFont val="Arial"/>
        <family val="2"/>
      </rPr>
      <t xml:space="preserve"> (3 AÑOS, NO SE RELACIONA CON EL OBJETO DEL CONTRATO).
</t>
    </r>
    <r>
      <rPr>
        <sz val="10"/>
        <rFont val="Arial"/>
        <family val="2"/>
      </rPr>
      <t xml:space="preserve">
SE ESTIMA UNA</t>
    </r>
    <r>
      <rPr>
        <b/>
        <sz val="10"/>
        <rFont val="Arial"/>
        <family val="2"/>
      </rPr>
      <t xml:space="preserve"> EXPERIENCIA RELACIONADA CON EL OBJETO DEL CONTRATO DE   10 AÑOS</t>
    </r>
    <r>
      <rPr>
        <sz val="10"/>
        <rFont val="Arial"/>
        <family val="2"/>
      </rPr>
      <t xml:space="preserve"> </t>
    </r>
    <r>
      <rPr>
        <b/>
        <sz val="10"/>
        <rFont val="Arial"/>
        <family val="2"/>
      </rPr>
      <t>Y 3 MESES.</t>
    </r>
  </si>
  <si>
    <r>
      <rPr>
        <b/>
        <sz val="10"/>
        <rFont val="Arial"/>
        <family val="2"/>
      </rPr>
      <t>Oferta 2 publicaciones, las cuales no se podrán validar como correctas , ya que al realizar la verificación no aparece como autor o co-autor el consultor evaluado. Además de que las publicaciones tienen una antigüedad superior a 10 años.</t>
    </r>
    <r>
      <rPr>
        <sz val="10"/>
        <rFont val="Arial"/>
        <family val="2"/>
      </rPr>
      <t xml:space="preserve"> 
Presenta en la documentación sus publicaciones destacadas. 
</t>
    </r>
    <r>
      <rPr>
        <b/>
        <sz val="10"/>
        <rFont val="Arial"/>
        <family val="2"/>
      </rPr>
      <t>De entre dichas publicaciones, se destacan a continuación las que versan sobre contratación pública:</t>
    </r>
    <r>
      <rPr>
        <sz val="10"/>
        <rFont val="Arial"/>
        <family val="2"/>
      </rPr>
      <t xml:space="preserve">
- “Régimen jurídico de los aeropuertos”, en Julio V. González García (dir.), “Derecho de los Bienes públicos”, Tirant lo Blanch, Valencia, 2.005, págs. 779-820 (ISBN: 84-8456-353-7) y 2ª ed., 2009, pgs. 819-922 (ISBN: 10 8498761468; ISBN: 13 9788498761467).                    •https://editorial.tirant.com/es/libro/regimen-juridico-de-los-aeropuertos-jose-esteve-pardo-9788484422990.
• https://dialnet.unirioja.es/servlet/articulo?codigo=2125088
</t>
    </r>
    <r>
      <rPr>
        <b/>
        <sz val="7"/>
        <rFont val="Arial"/>
        <family val="2"/>
      </rPr>
      <t>AL  ACCEDER A LOS ENLACES EL AUTOR NO CORRESPONDE CON EL PERFIL QUE SE HA PROPUESTO COMO CONSULTOR. SOLO APARECE UN AUTOR. ADEMÁS, LAS PUBLICACIONES EXCEDE LA ANTIGÜEDAD DE LOS 10 AÑOS.</t>
    </r>
    <r>
      <rPr>
        <sz val="10"/>
        <rFont val="Arial"/>
        <family val="2"/>
      </rPr>
      <t xml:space="preserve">
- “El Derecho urbanístico en España”, “Los patrimonios públicos del suelo”, “Las expropiaciones urbanísticas” y “Los convenios urbanísticos”, en Juan Ramón Fernández Torres y Fernando Vela Cossío (coordinadores), "Derecho urbanístico y protección del patrimonio", tomo IV de la obra colectiva dirigida por Antonio Eduardo Humero Martín, “Tratado técnico-jurídico de la edificación y del urbanismo”, Thomson Reuters Aranzadi, Pamplona, 1ª ed., 2010, pgs. 49-80, 369-396, 473-524 y 525-545, de forma respectiva (ISBN Tomo IV: 978-84-9903-393-8; ISBN Obra completa: 978-84-9903-356-3).
   • https://editorial.tirant.com/es/libro/derecho-urbanistico-y-proteccion-del-patrimonio-tomo-iv-9788499033938
   • https://dialnet.unirioja.es/servlet/libro?codigo=413823
   • https://rebiun.baratz.es/rebiun/doc?q=978-84-9903-356-3+%7C%7C+9788499033563&amp;start=0&amp;rows=1&amp;sort=score%20desc&amp;fq=msstored_mlt172&amp;fv=LIB&amp;fo=and&amp;redo_advanced=false
AL  ACCEDER A LOS ENLACES EL AUTOR NO CORRESPONDE CON EL PERFIL QUE SE HA PROPUESTO COMO CONSULTOR. SOLO APARECE UN AUTOR. ADEMÁS, LAS PUBLICACIONES EXCEDE LA ANTIGÜEDAD DE LOS 10 AÑOS.
</t>
    </r>
    <r>
      <rPr>
        <b/>
        <sz val="10"/>
        <rFont val="Arial"/>
        <family val="2"/>
      </rPr>
      <t>NO SE VALORARÁN LAS PUBLICACIONES PRESENTADAS EN  MATERIA DE CONTRATACIÓN DEL PERFIL DEL CONSULTOR, DEBIDO A QUE NO SE HA PODIDO COMPROBAR LA AUTORÍA DE LAS PUBLICACIONES PRESENTADAS, ADEMÁS NO SE CUMPLE EL REQUISITO DE QUE LA ANTIGÜEDAD DE LAS PUBLICACIONES (ÚLTIMOS 10 AÑOS).</t>
    </r>
  </si>
  <si>
    <r>
      <t>Oferta 19 años de experiencia adicional de los 10 años exigidos en el PPT. Al realizar la verificación se ha estimado una experiencia total del licitador de 17 años (desde enero 2005 hasta la actualidad). Se trata de insertar en el criterio  los años de experiencia adicionales a los exigidos en el PPT (10 años). En este sentido los años de experiencia adicionales al objeto del contrato corresponde a 7 años. 
EXPERIENCIA MOSTRADA EN CV:
Según CV posee 19 años de experiencia en asesoramiento en materia de contratación pública. Sin embargo la relación de trabajos  datan desde</t>
    </r>
    <r>
      <rPr>
        <b/>
        <u/>
        <sz val="10"/>
        <rFont val="Arial"/>
        <family val="2"/>
      </rPr>
      <t xml:space="preserve"> 2005</t>
    </r>
    <r>
      <rPr>
        <sz val="10"/>
        <rFont val="Arial"/>
        <family val="2"/>
      </rPr>
      <t xml:space="preserve"> a la fecha, corresponde a una experiencia de 17 años. Señala que sobre los periodos 2005-2010 recibió (Reconocimiento de dos sexenios de investigación por la Agencia de Calidad y Prospectiva Universitaria de Aragón y por la Agencia Nacional de Evaluación de la Calidad (ANECA) que no es objeto de valoración en este criterio. 
- En el ámbito académico cuenta con más de 60 publicaciones y tres tramos de investigación reconocidos (Reconocimiento de dos sexenios de investigación por la Agencia de Calidad y Prospectiva Universitaria de Aragón y por la Agencia Nacional de Evaluación de la Calidad (ANECA) sobre los períodos 2005-2010 y 2011-2016. 
- Ha sido director General de Contratación, Patrimonio y Organización del Gobierno de Aragón desde el 8 de agosto de 2015 hasta el 30 de agosto de 2019. En el ejercicio de sus funciones participó en la tramitación de: • Expedientes de contratación • Recursos especiales en materia de contratación. 
- Presidente de la Junta Consultiva de Contratación Administrativa de la Comunidad Autónoma de Aragón (2015-2019), habiendo participado en la elaboración y deliberación de más de 70 informes de dicho órgano consultivo. (CORRESPONDE A LOS MISMOS AÑOS ANTERIORES), ASÍ COMO: 
- Presidente del Foro de Contratos Públicos de la Comunidad Autónoma de Aragón (2017-2019). • Presidente de la Comisión de Contratación Centralizada de la Comunidad Autónoma de Aragón (2017-2019). • Presidente de la Junta de Reclamaciones Económico Administrativas de la Comunidad Autónoma de Aragón (2015-2019).
-Muestra unas lista de Principales trabajos destacados ejecutados/en ejecución relacionado con el objeto del contrato con fecha de inicio-fin que datan desde 2005 hasta 2024. Pero como se evalúan los años de experiencia actuales corresponde valorar desde el año 2005 hasta 2022, </t>
    </r>
    <r>
      <rPr>
        <b/>
        <sz val="10"/>
        <rFont val="Arial"/>
        <family val="2"/>
      </rPr>
      <t>POR LO QUE CORRESPONDERÍA A UNA EXPERIENCIA DE 17 AÑOS EN MATERIA DE CONTRATACIÓN PÚBLICA</t>
    </r>
    <r>
      <rPr>
        <sz val="10"/>
        <rFont val="Arial"/>
        <family val="2"/>
      </rPr>
      <t xml:space="preserve">. 
</t>
    </r>
    <r>
      <rPr>
        <b/>
        <sz val="10"/>
        <rFont val="Arial"/>
        <family val="2"/>
      </rPr>
      <t xml:space="preserve">SE ESTIMA UNA EXPERIENCIA DE 17 AÑOS RELACIONADAS CON EL OBJETO DEL CONTRATO. POR LO QUE CORRESPONDERÍA A  7 AÑOS COMO EXPERIENCIA ADICIONAL.
NOTA: SE VALORA LOS AÑOS DE EXPERIENCIA ADICIONALES RELACIONADOS CON EL OBJETO DEL CONTRATO Y LA EXPERIENCIA TOTAL, SOLO LA ADICIONAL A LA EXIGIDA EN EL PPT (10 AÑOS). 
</t>
    </r>
  </si>
</sst>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0"/>
      <name val="Arial"/>
    </font>
    <font>
      <sz val="10"/>
      <name val="Arial"/>
      <family val="2"/>
    </font>
    <font>
      <b/>
      <sz val="10"/>
      <name val="Arial"/>
      <family val="2"/>
    </font>
    <font>
      <b/>
      <sz val="10"/>
      <color indexed="9"/>
      <name val="Arial"/>
      <family val="2"/>
    </font>
    <font>
      <sz val="8"/>
      <name val="Arial"/>
      <family val="2"/>
    </font>
    <font>
      <b/>
      <sz val="8"/>
      <name val="Arial"/>
      <family val="2"/>
    </font>
    <font>
      <sz val="11"/>
      <color indexed="8"/>
      <name val="Calibri"/>
      <family val="2"/>
    </font>
    <font>
      <sz val="11"/>
      <color indexed="8"/>
      <name val="Trebuchet MS"/>
      <family val="2"/>
    </font>
    <font>
      <sz val="9"/>
      <name val="Arial"/>
      <family val="2"/>
    </font>
    <font>
      <b/>
      <sz val="9"/>
      <name val="Arial"/>
      <family val="2"/>
    </font>
    <font>
      <b/>
      <sz val="16"/>
      <name val="Arial"/>
      <family val="2"/>
    </font>
    <font>
      <b/>
      <sz val="14"/>
      <name val="Arial"/>
      <family val="2"/>
    </font>
    <font>
      <sz val="18"/>
      <name val="Arial"/>
      <family val="2"/>
    </font>
    <font>
      <b/>
      <sz val="22"/>
      <name val="Arial"/>
      <family val="2"/>
    </font>
    <font>
      <sz val="10"/>
      <name val="Calibri"/>
      <family val="2"/>
    </font>
    <font>
      <sz val="9"/>
      <color rgb="FFFF0000"/>
      <name val="Trebuchet MS"/>
      <family val="2"/>
    </font>
    <font>
      <b/>
      <sz val="10"/>
      <color rgb="FFFF0000"/>
      <name val="Arial"/>
      <family val="2"/>
    </font>
    <font>
      <sz val="10"/>
      <color theme="1"/>
      <name val="Arial"/>
      <family val="2"/>
    </font>
    <font>
      <b/>
      <sz val="12"/>
      <name val="Arial"/>
      <family val="2"/>
    </font>
    <font>
      <sz val="12"/>
      <name val="Arial"/>
      <family val="2"/>
    </font>
    <font>
      <b/>
      <sz val="10"/>
      <color theme="1"/>
      <name val="Arial"/>
      <family val="2"/>
    </font>
    <font>
      <b/>
      <sz val="12"/>
      <color rgb="FFFF0000"/>
      <name val="Arial"/>
      <family val="2"/>
    </font>
    <font>
      <b/>
      <sz val="10"/>
      <name val="Times New Roman"/>
      <family val="1"/>
    </font>
    <font>
      <sz val="10"/>
      <name val="Times New Roman"/>
      <family val="1"/>
    </font>
    <font>
      <b/>
      <sz val="10"/>
      <color rgb="FFFF0000"/>
      <name val="Times New Roman"/>
      <family val="1"/>
    </font>
    <font>
      <sz val="10"/>
      <color indexed="8"/>
      <name val="Times New Roman"/>
      <family val="1"/>
    </font>
    <font>
      <b/>
      <sz val="10"/>
      <color indexed="8"/>
      <name val="Times New Roman"/>
      <family val="1"/>
    </font>
    <font>
      <sz val="10"/>
      <color rgb="FFFF0000"/>
      <name val="Times New Roman"/>
      <family val="1"/>
    </font>
    <font>
      <sz val="11"/>
      <color rgb="FF00B050"/>
      <name val="Trebuchet MS"/>
      <family val="2"/>
    </font>
    <font>
      <b/>
      <sz val="10"/>
      <name val="Calibri"/>
      <family val="2"/>
    </font>
    <font>
      <b/>
      <u/>
      <sz val="10"/>
      <name val="Arial"/>
      <family val="2"/>
    </font>
    <font>
      <u/>
      <sz val="10"/>
      <name val="Arial"/>
      <family val="2"/>
    </font>
    <font>
      <b/>
      <sz val="7"/>
      <name val="Arial"/>
      <family val="2"/>
    </font>
  </fonts>
  <fills count="10">
    <fill>
      <patternFill patternType="none"/>
    </fill>
    <fill>
      <patternFill patternType="gray125"/>
    </fill>
    <fill>
      <patternFill patternType="solid">
        <fgColor indexed="44"/>
        <bgColor indexed="64"/>
      </patternFill>
    </fill>
    <fill>
      <patternFill patternType="solid">
        <fgColor indexed="48"/>
        <bgColor indexed="64"/>
      </patternFill>
    </fill>
    <fill>
      <patternFill patternType="solid">
        <fgColor indexed="22"/>
        <bgColor indexed="64"/>
      </patternFill>
    </fill>
    <fill>
      <patternFill patternType="gray0625">
        <fgColor indexed="22"/>
      </patternFill>
    </fill>
    <fill>
      <patternFill patternType="solid">
        <fgColor indexed="41"/>
        <bgColor indexed="64"/>
      </patternFill>
    </fill>
    <fill>
      <patternFill patternType="solid">
        <fgColor rgb="FF0070C0"/>
        <bgColor indexed="64"/>
      </patternFill>
    </fill>
    <fill>
      <patternFill patternType="solid">
        <fgColor theme="3" tint="0.79998168889431442"/>
        <bgColor indexed="64"/>
      </patternFill>
    </fill>
    <fill>
      <patternFill patternType="gray0625">
        <fgColor indexed="22"/>
        <bgColor theme="3" tint="0.79998168889431442"/>
      </patternFill>
    </fill>
  </fills>
  <borders count="4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s>
  <cellStyleXfs count="1">
    <xf numFmtId="0" fontId="0" fillId="0" borderId="0"/>
  </cellStyleXfs>
  <cellXfs count="252">
    <xf numFmtId="0" fontId="0" fillId="0" borderId="0" xfId="0"/>
    <xf numFmtId="0" fontId="0" fillId="0" borderId="0" xfId="0" applyAlignment="1">
      <alignment vertical="center" wrapText="1"/>
    </xf>
    <xf numFmtId="0" fontId="0" fillId="0" borderId="0" xfId="0" applyAlignment="1">
      <alignment vertical="center"/>
    </xf>
    <xf numFmtId="2" fontId="0" fillId="0" borderId="0" xfId="0" applyNumberFormat="1"/>
    <xf numFmtId="0" fontId="2" fillId="0" borderId="0" xfId="0" applyFont="1"/>
    <xf numFmtId="2" fontId="2" fillId="2" borderId="3" xfId="0" applyNumberFormat="1" applyFont="1" applyFill="1" applyBorder="1" applyAlignment="1">
      <alignment vertical="center"/>
    </xf>
    <xf numFmtId="0" fontId="2" fillId="2" borderId="6" xfId="0" applyFont="1" applyFill="1" applyBorder="1" applyAlignment="1">
      <alignment vertical="center"/>
    </xf>
    <xf numFmtId="1" fontId="0" fillId="0" borderId="0" xfId="0" applyNumberFormat="1" applyAlignment="1">
      <alignment vertical="center"/>
    </xf>
    <xf numFmtId="0" fontId="0" fillId="0" borderId="0" xfId="0" applyAlignment="1">
      <alignment horizontal="right" vertical="center"/>
    </xf>
    <xf numFmtId="0" fontId="2" fillId="0" borderId="0" xfId="0" applyFont="1" applyAlignment="1">
      <alignment horizontal="right" vertical="center"/>
    </xf>
    <xf numFmtId="0" fontId="2" fillId="3" borderId="1" xfId="0" applyFont="1" applyFill="1" applyBorder="1" applyAlignment="1">
      <alignment vertical="center" wrapText="1"/>
    </xf>
    <xf numFmtId="0" fontId="2" fillId="3" borderId="11" xfId="0" applyFont="1" applyFill="1" applyBorder="1" applyAlignment="1">
      <alignment horizontal="center" vertical="center" wrapText="1"/>
    </xf>
    <xf numFmtId="0" fontId="2" fillId="2" borderId="1" xfId="0" applyFont="1" applyFill="1" applyBorder="1" applyAlignment="1">
      <alignment vertical="center"/>
    </xf>
    <xf numFmtId="0" fontId="2" fillId="2" borderId="11" xfId="0" applyFont="1" applyFill="1" applyBorder="1" applyAlignment="1">
      <alignment horizontal="center" vertical="center"/>
    </xf>
    <xf numFmtId="0" fontId="2" fillId="3" borderId="1" xfId="0" applyFont="1" applyFill="1" applyBorder="1" applyAlignment="1">
      <alignment vertical="center"/>
    </xf>
    <xf numFmtId="0" fontId="2" fillId="3" borderId="11" xfId="0" applyFont="1" applyFill="1" applyBorder="1" applyAlignment="1">
      <alignment horizontal="center" vertical="center"/>
    </xf>
    <xf numFmtId="2" fontId="2" fillId="7" borderId="9" xfId="0" applyNumberFormat="1" applyFont="1" applyFill="1" applyBorder="1" applyAlignment="1">
      <alignment vertical="center"/>
    </xf>
    <xf numFmtId="0" fontId="3" fillId="3" borderId="18" xfId="0" applyFont="1" applyFill="1" applyBorder="1" applyAlignment="1">
      <alignment vertical="center" wrapText="1"/>
    </xf>
    <xf numFmtId="0" fontId="12" fillId="0" borderId="0" xfId="0" applyFont="1" applyAlignment="1">
      <alignment horizontal="center" vertical="center" wrapText="1"/>
    </xf>
    <xf numFmtId="0" fontId="1" fillId="0" borderId="0" xfId="0" applyFont="1" applyAlignment="1">
      <alignment horizontal="left" vertical="center"/>
    </xf>
    <xf numFmtId="2" fontId="0" fillId="0" borderId="1" xfId="0" applyNumberFormat="1" applyFill="1" applyBorder="1" applyAlignment="1">
      <alignment vertical="center"/>
    </xf>
    <xf numFmtId="0" fontId="1" fillId="0" borderId="0" xfId="0" applyFont="1"/>
    <xf numFmtId="0" fontId="8" fillId="6" borderId="1" xfId="0" applyFont="1" applyFill="1" applyBorder="1" applyAlignment="1">
      <alignment horizontal="center" vertical="center" wrapText="1"/>
    </xf>
    <xf numFmtId="0" fontId="1" fillId="0" borderId="0" xfId="0" applyFont="1" applyAlignment="1">
      <alignment vertical="center"/>
    </xf>
    <xf numFmtId="0" fontId="2" fillId="3" borderId="19" xfId="0" applyFont="1" applyFill="1" applyBorder="1" applyAlignment="1">
      <alignment horizontal="center" vertical="center" wrapText="1"/>
    </xf>
    <xf numFmtId="0" fontId="1" fillId="0" borderId="0" xfId="0" applyFont="1" applyAlignment="1">
      <alignment horizontal="center" vertical="center"/>
    </xf>
    <xf numFmtId="2" fontId="1" fillId="0" borderId="0" xfId="0" applyNumberFormat="1" applyFont="1" applyAlignment="1">
      <alignment vertical="center"/>
    </xf>
    <xf numFmtId="0" fontId="2" fillId="4" borderId="9" xfId="0" applyFont="1" applyFill="1" applyBorder="1" applyAlignment="1">
      <alignment horizontal="center" vertical="center"/>
    </xf>
    <xf numFmtId="2" fontId="2" fillId="2" borderId="7" xfId="0" applyNumberFormat="1" applyFont="1" applyFill="1" applyBorder="1" applyAlignment="1">
      <alignment horizontal="center" vertical="center"/>
    </xf>
    <xf numFmtId="0" fontId="17" fillId="5" borderId="6" xfId="0" applyFont="1" applyFill="1" applyBorder="1" applyAlignment="1">
      <alignment horizontal="justify" vertical="center" wrapText="1"/>
    </xf>
    <xf numFmtId="2" fontId="17" fillId="5" borderId="7" xfId="0" applyNumberFormat="1" applyFont="1" applyFill="1" applyBorder="1" applyAlignment="1">
      <alignment horizontal="center" vertical="center" wrapText="1"/>
    </xf>
    <xf numFmtId="0" fontId="1" fillId="0" borderId="20" xfId="0" quotePrefix="1" applyFont="1" applyFill="1" applyBorder="1" applyAlignment="1">
      <alignment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vertical="center" wrapText="1"/>
    </xf>
    <xf numFmtId="2" fontId="2" fillId="2" borderId="6" xfId="0" applyNumberFormat="1" applyFont="1" applyFill="1" applyBorder="1" applyAlignment="1">
      <alignment horizontal="center" vertical="center" wrapText="1"/>
    </xf>
    <xf numFmtId="0" fontId="2" fillId="2" borderId="7" xfId="0" applyFont="1" applyFill="1" applyBorder="1" applyAlignment="1">
      <alignment vertical="center" wrapText="1"/>
    </xf>
    <xf numFmtId="0" fontId="1" fillId="0" borderId="0" xfId="0" applyFont="1" applyFill="1"/>
    <xf numFmtId="2" fontId="2" fillId="3" borderId="6" xfId="0" applyNumberFormat="1" applyFont="1" applyFill="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2" fillId="0" borderId="18"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1" fillId="0" borderId="19" xfId="0" quotePrefix="1" applyFont="1" applyFill="1" applyBorder="1" applyAlignment="1">
      <alignment vertical="top" wrapText="1"/>
    </xf>
    <xf numFmtId="0" fontId="2" fillId="0" borderId="25" xfId="0" quotePrefix="1" applyFont="1" applyFill="1" applyBorder="1" applyAlignment="1">
      <alignment vertical="center" wrapText="1"/>
    </xf>
    <xf numFmtId="0" fontId="1" fillId="0" borderId="25" xfId="0" quotePrefix="1" applyFont="1" applyFill="1" applyBorder="1" applyAlignment="1">
      <alignment vertical="top" wrapText="1"/>
    </xf>
    <xf numFmtId="0" fontId="1" fillId="0" borderId="21" xfId="0" quotePrefix="1" applyFont="1" applyFill="1" applyBorder="1" applyAlignment="1">
      <alignment vertical="top" wrapText="1"/>
    </xf>
    <xf numFmtId="0" fontId="1" fillId="0" borderId="19" xfId="0" quotePrefix="1" applyFont="1" applyFill="1" applyBorder="1" applyAlignment="1">
      <alignment vertical="top" wrapText="1"/>
    </xf>
    <xf numFmtId="0" fontId="9" fillId="4" borderId="12" xfId="0" applyFont="1" applyFill="1" applyBorder="1" applyAlignment="1">
      <alignment horizontal="justify" vertical="center" wrapText="1"/>
    </xf>
    <xf numFmtId="0" fontId="9" fillId="4" borderId="12" xfId="0" applyFont="1" applyFill="1" applyBorder="1" applyAlignment="1">
      <alignment horizontal="left" vertical="center" wrapText="1"/>
    </xf>
    <xf numFmtId="2" fontId="8" fillId="6" borderId="1" xfId="0" applyNumberFormat="1" applyFont="1" applyFill="1" applyBorder="1" applyAlignment="1">
      <alignment horizontal="center" vertical="center" wrapText="1"/>
    </xf>
    <xf numFmtId="0" fontId="16" fillId="0" borderId="0" xfId="0" applyFont="1" applyAlignment="1">
      <alignment vertical="center"/>
    </xf>
    <xf numFmtId="0" fontId="19" fillId="0" borderId="22" xfId="0" quotePrefix="1" applyFont="1" applyFill="1" applyBorder="1" applyAlignment="1">
      <alignment vertical="center" wrapText="1"/>
    </xf>
    <xf numFmtId="0" fontId="2" fillId="0" borderId="19" xfId="0" quotePrefix="1" applyFont="1" applyFill="1" applyBorder="1" applyAlignment="1">
      <alignment vertical="top" wrapText="1"/>
    </xf>
    <xf numFmtId="0" fontId="2" fillId="0" borderId="28" xfId="0" quotePrefix="1" applyFont="1" applyFill="1" applyBorder="1" applyAlignment="1">
      <alignment vertical="center" wrapText="1"/>
    </xf>
    <xf numFmtId="0" fontId="1" fillId="0" borderId="27" xfId="0" quotePrefix="1" applyFont="1" applyFill="1" applyBorder="1" applyAlignment="1">
      <alignment vertical="top" wrapText="1"/>
    </xf>
    <xf numFmtId="0" fontId="18" fillId="0" borderId="28" xfId="0" quotePrefix="1" applyFont="1" applyFill="1" applyBorder="1" applyAlignment="1">
      <alignment horizontal="justify" vertical="center" wrapText="1"/>
    </xf>
    <xf numFmtId="0" fontId="1" fillId="0" borderId="25" xfId="0" quotePrefix="1" applyFont="1" applyFill="1" applyBorder="1" applyAlignment="1">
      <alignment horizontal="justify" vertical="top" wrapText="1"/>
    </xf>
    <xf numFmtId="0" fontId="19" fillId="0" borderId="30" xfId="0" quotePrefix="1" applyFont="1" applyFill="1" applyBorder="1" applyAlignment="1">
      <alignment horizontal="justify" vertical="center" wrapText="1"/>
    </xf>
    <xf numFmtId="0" fontId="1" fillId="0" borderId="30" xfId="0" quotePrefix="1" applyFont="1" applyFill="1" applyBorder="1" applyAlignment="1">
      <alignment horizontal="justify" vertical="top" wrapText="1"/>
    </xf>
    <xf numFmtId="0" fontId="2" fillId="0" borderId="30" xfId="0" applyFont="1" applyFill="1" applyBorder="1" applyAlignment="1">
      <alignment horizontal="center" vertical="center" wrapText="1"/>
    </xf>
    <xf numFmtId="0" fontId="23" fillId="0" borderId="0" xfId="0" applyFont="1"/>
    <xf numFmtId="2" fontId="0" fillId="0" borderId="37" xfId="0" applyNumberFormat="1" applyFill="1" applyBorder="1" applyAlignment="1">
      <alignment vertical="center"/>
    </xf>
    <xf numFmtId="2" fontId="0" fillId="0" borderId="17" xfId="0" applyNumberFormat="1" applyFill="1" applyBorder="1" applyAlignment="1">
      <alignment vertical="center"/>
    </xf>
    <xf numFmtId="0" fontId="0" fillId="0" borderId="37" xfId="0" applyBorder="1"/>
    <xf numFmtId="0" fontId="0" fillId="0" borderId="17" xfId="0" applyBorder="1"/>
    <xf numFmtId="0" fontId="20" fillId="9" borderId="4" xfId="0" applyFont="1" applyFill="1" applyBorder="1" applyAlignment="1">
      <alignment horizontal="justify" vertical="center" wrapText="1"/>
    </xf>
    <xf numFmtId="2" fontId="2" fillId="0" borderId="37" xfId="0" applyNumberFormat="1" applyFont="1" applyFill="1" applyBorder="1" applyAlignment="1">
      <alignment vertical="center"/>
    </xf>
    <xf numFmtId="2" fontId="2" fillId="0" borderId="17" xfId="0" applyNumberFormat="1" applyFont="1" applyFill="1" applyBorder="1" applyAlignment="1">
      <alignment vertical="center"/>
    </xf>
    <xf numFmtId="0" fontId="20" fillId="9" borderId="4" xfId="0" applyFont="1" applyFill="1" applyBorder="1" applyAlignment="1">
      <alignment horizontal="center" vertical="center" wrapText="1"/>
    </xf>
    <xf numFmtId="0" fontId="20" fillId="9" borderId="38" xfId="0" applyFont="1" applyFill="1" applyBorder="1" applyAlignment="1">
      <alignment horizontal="center" vertical="center" wrapText="1"/>
    </xf>
    <xf numFmtId="2" fontId="0" fillId="0" borderId="16" xfId="0" applyNumberFormat="1" applyFill="1" applyBorder="1" applyAlignment="1">
      <alignment vertical="center"/>
    </xf>
    <xf numFmtId="2" fontId="1" fillId="8" borderId="34" xfId="0" applyNumberFormat="1" applyFont="1" applyFill="1" applyBorder="1" applyAlignment="1">
      <alignment horizontal="center" vertical="center"/>
    </xf>
    <xf numFmtId="2" fontId="1" fillId="8" borderId="5" xfId="0" applyNumberFormat="1" applyFont="1" applyFill="1" applyBorder="1" applyAlignment="1">
      <alignment horizontal="center" vertical="center"/>
    </xf>
    <xf numFmtId="2" fontId="0" fillId="8" borderId="34" xfId="0" applyNumberFormat="1" applyFill="1" applyBorder="1" applyAlignment="1">
      <alignment vertical="center"/>
    </xf>
    <xf numFmtId="2" fontId="0" fillId="8" borderId="5" xfId="0" applyNumberFormat="1" applyFill="1" applyBorder="1" applyAlignment="1">
      <alignment vertical="center"/>
    </xf>
    <xf numFmtId="2" fontId="0" fillId="8" borderId="25" xfId="0" applyNumberFormat="1" applyFill="1" applyBorder="1" applyAlignment="1">
      <alignment vertical="center"/>
    </xf>
    <xf numFmtId="2" fontId="0" fillId="8" borderId="19" xfId="0" applyNumberFormat="1" applyFill="1" applyBorder="1" applyAlignment="1">
      <alignment vertical="center"/>
    </xf>
    <xf numFmtId="2" fontId="1" fillId="8" borderId="4" xfId="0" applyNumberFormat="1" applyFont="1" applyFill="1" applyBorder="1" applyAlignment="1">
      <alignment horizontal="center" vertical="center"/>
    </xf>
    <xf numFmtId="2" fontId="1" fillId="8" borderId="4" xfId="0" applyNumberFormat="1" applyFont="1" applyFill="1" applyBorder="1" applyAlignment="1">
      <alignment horizontal="center" vertical="center" wrapText="1"/>
    </xf>
    <xf numFmtId="2" fontId="1" fillId="8" borderId="34" xfId="0" applyNumberFormat="1" applyFont="1" applyFill="1" applyBorder="1" applyAlignment="1">
      <alignment horizontal="center" vertical="center" wrapText="1"/>
    </xf>
    <xf numFmtId="0" fontId="2" fillId="2" borderId="32" xfId="0" applyFont="1" applyFill="1" applyBorder="1" applyAlignment="1">
      <alignment vertical="center" wrapText="1"/>
    </xf>
    <xf numFmtId="0" fontId="2" fillId="2" borderId="33" xfId="0" applyFont="1" applyFill="1" applyBorder="1" applyAlignment="1">
      <alignment vertical="center" wrapText="1"/>
    </xf>
    <xf numFmtId="2" fontId="2" fillId="0" borderId="26" xfId="0" applyNumberFormat="1" applyFont="1" applyFill="1" applyBorder="1" applyAlignment="1">
      <alignment horizontal="center" vertical="center" wrapText="1"/>
    </xf>
    <xf numFmtId="2" fontId="2" fillId="0" borderId="24" xfId="0" applyNumberFormat="1" applyFont="1" applyFill="1" applyBorder="1" applyAlignment="1">
      <alignment horizontal="center" vertical="center" wrapText="1"/>
    </xf>
    <xf numFmtId="0" fontId="3" fillId="3" borderId="4" xfId="0" applyFont="1" applyFill="1" applyBorder="1" applyAlignment="1">
      <alignment horizontal="left" vertical="center" wrapText="1"/>
    </xf>
    <xf numFmtId="0" fontId="2" fillId="3" borderId="5" xfId="0" applyFont="1" applyFill="1" applyBorder="1" applyAlignment="1">
      <alignment horizontal="center" vertical="center" wrapText="1"/>
    </xf>
    <xf numFmtId="0" fontId="20" fillId="0" borderId="19" xfId="0" quotePrefix="1" applyFont="1" applyFill="1" applyBorder="1" applyAlignment="1">
      <alignment vertical="top" wrapText="1"/>
    </xf>
    <xf numFmtId="0" fontId="17" fillId="0" borderId="19" xfId="0" quotePrefix="1" applyFont="1" applyFill="1" applyBorder="1" applyAlignment="1">
      <alignment vertical="top" wrapText="1"/>
    </xf>
    <xf numFmtId="2" fontId="9" fillId="6" borderId="25" xfId="0" applyNumberFormat="1" applyFont="1" applyFill="1" applyBorder="1" applyAlignment="1">
      <alignment horizontal="center" vertical="center" wrapText="1"/>
    </xf>
    <xf numFmtId="0" fontId="9" fillId="6" borderId="25" xfId="0" applyFont="1" applyFill="1" applyBorder="1" applyAlignment="1">
      <alignment horizontal="center" vertical="center" wrapText="1"/>
    </xf>
    <xf numFmtId="0" fontId="9" fillId="6" borderId="19" xfId="0" applyFont="1" applyFill="1" applyBorder="1" applyAlignment="1">
      <alignment horizontal="center" vertical="center" wrapText="1"/>
    </xf>
    <xf numFmtId="2" fontId="1" fillId="0" borderId="0" xfId="0" applyNumberFormat="1" applyFont="1" applyFill="1" applyBorder="1" applyAlignment="1">
      <alignment horizontal="center" vertical="center"/>
    </xf>
    <xf numFmtId="2" fontId="1" fillId="0" borderId="0" xfId="0" applyNumberFormat="1" applyFont="1" applyFill="1" applyBorder="1" applyAlignment="1">
      <alignment horizontal="center" vertical="center" wrapText="1"/>
    </xf>
    <xf numFmtId="0" fontId="0" fillId="0" borderId="0" xfId="0" applyFill="1" applyBorder="1"/>
    <xf numFmtId="0" fontId="20" fillId="0" borderId="0" xfId="0" applyFont="1" applyFill="1" applyBorder="1" applyAlignment="1">
      <alignment horizontal="center" vertical="center" wrapText="1"/>
    </xf>
    <xf numFmtId="2" fontId="0" fillId="0" borderId="0" xfId="0" applyNumberFormat="1" applyFill="1" applyBorder="1" applyAlignment="1">
      <alignment vertical="center"/>
    </xf>
    <xf numFmtId="2" fontId="2" fillId="0" borderId="0" xfId="0" applyNumberFormat="1" applyFont="1" applyFill="1" applyBorder="1" applyAlignment="1">
      <alignment vertical="center"/>
    </xf>
    <xf numFmtId="0" fontId="9" fillId="0" borderId="0" xfId="0" applyFont="1" applyBorder="1" applyAlignment="1">
      <alignment vertical="center" wrapText="1"/>
    </xf>
    <xf numFmtId="0" fontId="3" fillId="3" borderId="40" xfId="0" applyFont="1" applyFill="1" applyBorder="1" applyAlignment="1">
      <alignment horizontal="left" vertical="center" wrapText="1"/>
    </xf>
    <xf numFmtId="0" fontId="2" fillId="3" borderId="41" xfId="0" applyFont="1" applyFill="1" applyBorder="1" applyAlignment="1">
      <alignment horizontal="center" vertical="center" wrapText="1"/>
    </xf>
    <xf numFmtId="0" fontId="2" fillId="2" borderId="1" xfId="0" applyFont="1" applyFill="1" applyBorder="1" applyAlignment="1">
      <alignment vertical="center" wrapText="1"/>
    </xf>
    <xf numFmtId="0" fontId="20" fillId="9" borderId="1" xfId="0" applyFont="1" applyFill="1" applyBorder="1" applyAlignment="1">
      <alignment horizontal="justify" vertical="center" wrapText="1"/>
    </xf>
    <xf numFmtId="2" fontId="9" fillId="6" borderId="1" xfId="0" applyNumberFormat="1" applyFont="1" applyFill="1" applyBorder="1" applyAlignment="1">
      <alignment horizontal="left" vertical="center" wrapText="1"/>
    </xf>
    <xf numFmtId="1" fontId="1"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wrapText="1"/>
    </xf>
    <xf numFmtId="1" fontId="1" fillId="0" borderId="1" xfId="0" applyNumberFormat="1" applyFont="1" applyFill="1" applyBorder="1" applyAlignment="1">
      <alignment horizontal="center" vertical="center" wrapText="1"/>
    </xf>
    <xf numFmtId="0" fontId="9" fillId="6" borderId="1" xfId="0" applyFont="1" applyFill="1" applyBorder="1" applyAlignment="1">
      <alignment horizontal="left" vertical="center" wrapText="1"/>
    </xf>
    <xf numFmtId="1" fontId="0" fillId="0" borderId="1" xfId="0" applyNumberFormat="1" applyFill="1" applyBorder="1" applyAlignment="1">
      <alignment horizontal="center" vertical="center"/>
    </xf>
    <xf numFmtId="2" fontId="1" fillId="0" borderId="1" xfId="0" applyNumberFormat="1" applyFont="1" applyFill="1" applyBorder="1" applyAlignment="1">
      <alignment horizontal="center" vertical="center"/>
    </xf>
    <xf numFmtId="0" fontId="1" fillId="0" borderId="1" xfId="0" applyFont="1" applyBorder="1" applyAlignment="1">
      <alignment horizontal="center"/>
    </xf>
    <xf numFmtId="0" fontId="1" fillId="0" borderId="1" xfId="0" applyFont="1" applyFill="1" applyBorder="1" applyAlignment="1">
      <alignment horizontal="center"/>
    </xf>
    <xf numFmtId="2" fontId="22" fillId="0" borderId="1" xfId="0" applyNumberFormat="1" applyFont="1" applyFill="1" applyBorder="1" applyAlignment="1">
      <alignment horizontal="center" vertical="center"/>
    </xf>
    <xf numFmtId="0" fontId="22" fillId="4" borderId="11" xfId="0" applyFont="1" applyFill="1" applyBorder="1" applyAlignment="1">
      <alignment vertical="center"/>
    </xf>
    <xf numFmtId="0" fontId="22" fillId="0" borderId="11" xfId="0" applyFont="1" applyFill="1" applyBorder="1" applyAlignment="1">
      <alignment vertical="center"/>
    </xf>
    <xf numFmtId="2" fontId="22" fillId="0" borderId="6" xfId="0" applyNumberFormat="1" applyFont="1" applyFill="1" applyBorder="1" applyAlignment="1">
      <alignment horizontal="center" vertical="center" wrapText="1"/>
    </xf>
    <xf numFmtId="2" fontId="22" fillId="0" borderId="7" xfId="0" applyNumberFormat="1" applyFont="1" applyFill="1" applyBorder="1" applyAlignment="1">
      <alignment horizontal="center" vertical="center"/>
    </xf>
    <xf numFmtId="2" fontId="22" fillId="0" borderId="7" xfId="0" applyNumberFormat="1" applyFont="1" applyFill="1" applyBorder="1" applyAlignment="1">
      <alignment horizontal="center" vertical="center" wrapText="1"/>
    </xf>
    <xf numFmtId="0" fontId="22" fillId="4" borderId="6" xfId="0" applyFont="1" applyFill="1" applyBorder="1" applyAlignment="1"/>
    <xf numFmtId="0" fontId="22" fillId="0" borderId="6" xfId="0" applyFont="1" applyFill="1" applyBorder="1" applyAlignment="1"/>
    <xf numFmtId="0" fontId="1" fillId="0" borderId="21" xfId="0" quotePrefix="1" applyFont="1" applyFill="1" applyBorder="1" applyAlignment="1">
      <alignment vertical="top" wrapText="1"/>
    </xf>
    <xf numFmtId="2" fontId="7" fillId="0" borderId="13" xfId="0" applyNumberFormat="1" applyFont="1" applyBorder="1" applyAlignment="1">
      <alignment horizontal="center" vertical="center"/>
    </xf>
    <xf numFmtId="2" fontId="7" fillId="0" borderId="12" xfId="0" applyNumberFormat="1" applyFont="1" applyBorder="1" applyAlignment="1">
      <alignment horizontal="center" vertical="center"/>
    </xf>
    <xf numFmtId="2" fontId="28" fillId="0" borderId="13" xfId="0" applyNumberFormat="1" applyFont="1" applyBorder="1" applyAlignment="1">
      <alignment horizontal="center" vertical="center"/>
    </xf>
    <xf numFmtId="2" fontId="28" fillId="0" borderId="12" xfId="0" applyNumberFormat="1" applyFont="1" applyBorder="1" applyAlignment="1">
      <alignment horizontal="center" vertical="center"/>
    </xf>
    <xf numFmtId="2" fontId="15" fillId="0" borderId="13" xfId="0" applyNumberFormat="1" applyFont="1" applyBorder="1" applyAlignment="1">
      <alignment horizontal="justify" vertical="top" wrapText="1"/>
    </xf>
    <xf numFmtId="2" fontId="15" fillId="0" borderId="12" xfId="0" applyNumberFormat="1" applyFont="1" applyBorder="1" applyAlignment="1">
      <alignment horizontal="justify" vertical="top" wrapText="1"/>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6" fillId="0" borderId="13" xfId="0" applyFont="1" applyBorder="1" applyAlignment="1">
      <alignment horizontal="left" vertical="center" wrapText="1"/>
    </xf>
    <xf numFmtId="0" fontId="6" fillId="0" borderId="12" xfId="0" applyFont="1" applyBorder="1" applyAlignment="1">
      <alignment horizontal="left" vertical="center" wrapText="1"/>
    </xf>
    <xf numFmtId="0" fontId="10" fillId="0" borderId="8" xfId="0" applyFont="1" applyBorder="1" applyAlignment="1">
      <alignment horizontal="center" vertical="center"/>
    </xf>
    <xf numFmtId="0" fontId="10" fillId="0" borderId="10" xfId="0" applyFont="1" applyBorder="1" applyAlignment="1">
      <alignment horizontal="center" vertical="center"/>
    </xf>
    <xf numFmtId="0" fontId="2" fillId="4" borderId="13" xfId="0" applyFont="1" applyFill="1" applyBorder="1"/>
    <xf numFmtId="0" fontId="2" fillId="4" borderId="12" xfId="0" applyFont="1" applyFill="1" applyBorder="1"/>
    <xf numFmtId="0" fontId="2" fillId="4" borderId="14"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23" xfId="0" applyFont="1" applyFill="1" applyBorder="1" applyAlignment="1">
      <alignment horizontal="center" vertical="center"/>
    </xf>
    <xf numFmtId="0" fontId="2" fillId="4" borderId="13" xfId="0" applyFont="1" applyFill="1" applyBorder="1" applyAlignment="1">
      <alignment horizontal="center" vertical="center"/>
    </xf>
    <xf numFmtId="0" fontId="2" fillId="4" borderId="12" xfId="0" applyFont="1" applyFill="1" applyBorder="1" applyAlignment="1">
      <alignment horizontal="center" vertical="center"/>
    </xf>
    <xf numFmtId="0" fontId="2" fillId="4" borderId="13"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23" xfId="0" applyFont="1" applyFill="1" applyBorder="1" applyAlignment="1">
      <alignment horizontal="center" vertical="center" wrapText="1"/>
    </xf>
    <xf numFmtId="0" fontId="3" fillId="7" borderId="14" xfId="0" applyFont="1" applyFill="1" applyBorder="1" applyAlignment="1">
      <alignment horizontal="right" vertical="center"/>
    </xf>
    <xf numFmtId="0" fontId="3" fillId="7" borderId="15" xfId="0" applyFont="1" applyFill="1" applyBorder="1" applyAlignment="1">
      <alignment horizontal="right" vertical="center"/>
    </xf>
    <xf numFmtId="0" fontId="11" fillId="0" borderId="11" xfId="0" applyFont="1" applyBorder="1" applyAlignment="1">
      <alignment horizontal="center" vertical="center"/>
    </xf>
    <xf numFmtId="0" fontId="11" fillId="0" borderId="20" xfId="0" applyFont="1" applyBorder="1" applyAlignment="1">
      <alignment horizontal="center" vertical="center"/>
    </xf>
    <xf numFmtId="2" fontId="1" fillId="6" borderId="4" xfId="0" applyNumberFormat="1" applyFont="1" applyFill="1" applyBorder="1" applyAlignment="1">
      <alignment horizontal="center" vertical="center" wrapText="1"/>
    </xf>
    <xf numFmtId="0" fontId="1" fillId="6" borderId="5"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21" xfId="0" quotePrefix="1" applyFont="1" applyFill="1" applyBorder="1" applyAlignment="1">
      <alignment horizontal="justify" vertical="top" wrapText="1"/>
    </xf>
    <xf numFmtId="0" fontId="2" fillId="0" borderId="19" xfId="0" quotePrefix="1" applyFont="1" applyFill="1" applyBorder="1" applyAlignment="1">
      <alignment horizontal="justify" vertical="top" wrapText="1"/>
    </xf>
    <xf numFmtId="2" fontId="2" fillId="0" borderId="22" xfId="0" applyNumberFormat="1"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2" xfId="0" applyFont="1" applyFill="1" applyBorder="1" applyAlignment="1">
      <alignment horizontal="left" vertical="top" wrapText="1"/>
    </xf>
    <xf numFmtId="0" fontId="2" fillId="0" borderId="28" xfId="0" applyFont="1" applyFill="1" applyBorder="1" applyAlignment="1">
      <alignment horizontal="left" vertical="top" wrapText="1"/>
    </xf>
    <xf numFmtId="0" fontId="2" fillId="0" borderId="25" xfId="0" applyFont="1" applyFill="1" applyBorder="1" applyAlignment="1">
      <alignment horizontal="left" vertical="top" wrapText="1"/>
    </xf>
    <xf numFmtId="2" fontId="2" fillId="0" borderId="29" xfId="0" applyNumberFormat="1" applyFont="1" applyFill="1" applyBorder="1" applyAlignment="1">
      <alignment horizontal="center" vertical="center" wrapText="1"/>
    </xf>
    <xf numFmtId="0" fontId="2" fillId="0" borderId="31" xfId="0" applyFont="1" applyFill="1" applyBorder="1" applyAlignment="1">
      <alignment horizontal="center" vertical="center" wrapText="1"/>
    </xf>
    <xf numFmtId="0" fontId="1" fillId="0" borderId="29" xfId="0" quotePrefix="1" applyFont="1" applyFill="1" applyBorder="1" applyAlignment="1">
      <alignment horizontal="justify" vertical="top" wrapText="1"/>
    </xf>
    <xf numFmtId="0" fontId="1" fillId="0" borderId="31" xfId="0" quotePrefix="1" applyFont="1" applyFill="1" applyBorder="1" applyAlignment="1">
      <alignment horizontal="justify" vertical="top" wrapText="1"/>
    </xf>
    <xf numFmtId="0" fontId="2" fillId="0" borderId="18" xfId="0" applyFont="1" applyFill="1" applyBorder="1" applyAlignment="1">
      <alignment horizontal="center" vertical="center" wrapText="1"/>
    </xf>
    <xf numFmtId="0" fontId="1" fillId="0" borderId="21" xfId="0" quotePrefix="1" applyFont="1" applyFill="1" applyBorder="1" applyAlignment="1">
      <alignment vertical="top" wrapText="1"/>
    </xf>
    <xf numFmtId="0" fontId="1" fillId="0" borderId="19" xfId="0" quotePrefix="1" applyFont="1" applyFill="1" applyBorder="1" applyAlignment="1">
      <alignment vertical="top" wrapText="1"/>
    </xf>
    <xf numFmtId="0" fontId="2" fillId="0" borderId="21" xfId="0" quotePrefix="1" applyFont="1" applyFill="1" applyBorder="1" applyAlignment="1">
      <alignment vertical="top" wrapText="1"/>
    </xf>
    <xf numFmtId="0" fontId="2" fillId="0" borderId="19" xfId="0" quotePrefix="1" applyFont="1" applyFill="1" applyBorder="1" applyAlignment="1">
      <alignment vertical="top" wrapText="1"/>
    </xf>
    <xf numFmtId="0" fontId="1" fillId="0" borderId="21" xfId="0" quotePrefix="1" applyFont="1" applyFill="1" applyBorder="1" applyAlignment="1">
      <alignment horizontal="left" vertical="top" wrapText="1"/>
    </xf>
    <xf numFmtId="0" fontId="1" fillId="0" borderId="27" xfId="0" quotePrefix="1" applyFont="1" applyFill="1" applyBorder="1" applyAlignment="1">
      <alignment horizontal="left" vertical="top" wrapText="1"/>
    </xf>
    <xf numFmtId="0" fontId="1" fillId="0" borderId="19" xfId="0" quotePrefix="1" applyFont="1" applyFill="1" applyBorder="1" applyAlignment="1">
      <alignment horizontal="left" vertical="top" wrapText="1"/>
    </xf>
    <xf numFmtId="0" fontId="2" fillId="0" borderId="21" xfId="0" quotePrefix="1" applyFont="1" applyFill="1" applyBorder="1" applyAlignment="1">
      <alignment horizontal="left" vertical="top" wrapText="1"/>
    </xf>
    <xf numFmtId="0" fontId="2" fillId="0" borderId="27" xfId="0" quotePrefix="1" applyFont="1" applyFill="1" applyBorder="1" applyAlignment="1">
      <alignment horizontal="left" vertical="top" wrapText="1"/>
    </xf>
    <xf numFmtId="0" fontId="2" fillId="0" borderId="19" xfId="0" quotePrefix="1" applyFont="1" applyFill="1" applyBorder="1" applyAlignment="1">
      <alignment horizontal="left" vertical="top" wrapText="1"/>
    </xf>
    <xf numFmtId="0" fontId="1" fillId="0" borderId="22" xfId="0" quotePrefix="1" applyFont="1" applyFill="1" applyBorder="1" applyAlignment="1">
      <alignment horizontal="justify" vertical="top" wrapText="1"/>
    </xf>
    <xf numFmtId="0" fontId="1" fillId="0" borderId="28" xfId="0" quotePrefix="1" applyFont="1" applyFill="1" applyBorder="1" applyAlignment="1">
      <alignment horizontal="justify" vertical="top" wrapText="1"/>
    </xf>
    <xf numFmtId="0" fontId="17" fillId="0" borderId="22" xfId="0" quotePrefix="1" applyFont="1" applyFill="1" applyBorder="1" applyAlignment="1">
      <alignment vertical="top" wrapText="1"/>
    </xf>
    <xf numFmtId="0" fontId="17" fillId="0" borderId="28" xfId="0" quotePrefix="1" applyFont="1" applyFill="1" applyBorder="1" applyAlignment="1">
      <alignment vertical="top" wrapText="1"/>
    </xf>
    <xf numFmtId="0" fontId="1" fillId="0" borderId="21" xfId="0" quotePrefix="1" applyFont="1" applyFill="1" applyBorder="1" applyAlignment="1">
      <alignment horizontal="justify" vertical="top" wrapText="1"/>
    </xf>
    <xf numFmtId="0" fontId="1" fillId="0" borderId="27" xfId="0" quotePrefix="1" applyFont="1" applyFill="1" applyBorder="1" applyAlignment="1">
      <alignment horizontal="justify" vertical="top" wrapText="1"/>
    </xf>
    <xf numFmtId="0" fontId="17" fillId="0" borderId="21" xfId="0" quotePrefix="1" applyFont="1" applyFill="1" applyBorder="1" applyAlignment="1">
      <alignment horizontal="justify" vertical="top" wrapText="1"/>
    </xf>
    <xf numFmtId="0" fontId="17" fillId="0" borderId="27" xfId="0" quotePrefix="1" applyFont="1" applyFill="1" applyBorder="1" applyAlignment="1">
      <alignment horizontal="justify" vertical="top" wrapText="1"/>
    </xf>
    <xf numFmtId="0" fontId="2" fillId="0" borderId="27" xfId="0" quotePrefix="1" applyFont="1" applyFill="1" applyBorder="1" applyAlignment="1">
      <alignment horizontal="justify" vertical="top" wrapText="1"/>
    </xf>
    <xf numFmtId="0" fontId="2" fillId="0" borderId="22" xfId="0" quotePrefix="1" applyFont="1" applyFill="1" applyBorder="1" applyAlignment="1">
      <alignment vertical="center" wrapText="1"/>
    </xf>
    <xf numFmtId="0" fontId="2" fillId="0" borderId="25" xfId="0" quotePrefix="1" applyFont="1" applyFill="1" applyBorder="1" applyAlignment="1">
      <alignment vertical="center" wrapText="1"/>
    </xf>
    <xf numFmtId="0" fontId="18" fillId="2" borderId="11" xfId="0" applyFont="1" applyFill="1" applyBorder="1" applyAlignment="1">
      <alignment horizontal="justify" vertical="center" wrapText="1"/>
    </xf>
    <xf numFmtId="0" fontId="18" fillId="2" borderId="3" xfId="0" applyFont="1" applyFill="1" applyBorder="1" applyAlignment="1">
      <alignment horizontal="justify" vertical="center" wrapText="1"/>
    </xf>
    <xf numFmtId="0" fontId="19" fillId="0" borderId="22" xfId="0" quotePrefix="1" applyFont="1" applyFill="1" applyBorder="1" applyAlignment="1">
      <alignment horizontal="justify" vertical="center" wrapText="1"/>
    </xf>
    <xf numFmtId="0" fontId="19" fillId="0" borderId="28" xfId="0" quotePrefix="1" applyFont="1" applyFill="1" applyBorder="1" applyAlignment="1">
      <alignment horizontal="justify" vertical="center" wrapText="1"/>
    </xf>
    <xf numFmtId="0" fontId="13" fillId="0" borderId="2" xfId="0" applyFont="1" applyBorder="1" applyAlignment="1">
      <alignment horizontal="center" vertical="center"/>
    </xf>
    <xf numFmtId="0" fontId="1" fillId="6" borderId="4" xfId="0" applyFont="1" applyFill="1" applyBorder="1" applyAlignment="1">
      <alignment horizontal="center" vertical="center" wrapText="1"/>
    </xf>
    <xf numFmtId="0" fontId="2" fillId="0" borderId="22" xfId="0" quotePrefix="1" applyFont="1" applyFill="1" applyBorder="1" applyAlignment="1">
      <alignment horizontal="left" vertical="center" wrapText="1"/>
    </xf>
    <xf numFmtId="0" fontId="2" fillId="0" borderId="28" xfId="0" quotePrefix="1" applyFont="1" applyFill="1" applyBorder="1" applyAlignment="1">
      <alignment horizontal="left" vertical="center" wrapText="1"/>
    </xf>
    <xf numFmtId="0" fontId="19" fillId="0" borderId="29" xfId="0" quotePrefix="1" applyFont="1" applyFill="1" applyBorder="1" applyAlignment="1">
      <alignment horizontal="justify" vertical="center" wrapText="1"/>
    </xf>
    <xf numFmtId="0" fontId="19" fillId="0" borderId="31" xfId="0" quotePrefix="1" applyFont="1" applyFill="1" applyBorder="1" applyAlignment="1">
      <alignment horizontal="justify" vertical="center" wrapText="1"/>
    </xf>
    <xf numFmtId="0" fontId="2" fillId="0" borderId="28" xfId="0" quotePrefix="1" applyFont="1" applyFill="1" applyBorder="1" applyAlignment="1">
      <alignment vertical="center" wrapText="1"/>
    </xf>
    <xf numFmtId="0" fontId="18" fillId="0" borderId="22" xfId="0" quotePrefix="1" applyFont="1" applyFill="1" applyBorder="1" applyAlignment="1">
      <alignment horizontal="justify" vertical="center" wrapText="1"/>
    </xf>
    <xf numFmtId="0" fontId="19" fillId="0" borderId="25" xfId="0" quotePrefix="1" applyFont="1" applyFill="1" applyBorder="1" applyAlignment="1">
      <alignment horizontal="justify" vertical="center" wrapText="1"/>
    </xf>
    <xf numFmtId="0" fontId="9" fillId="0" borderId="42"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4" xfId="0" applyFont="1" applyBorder="1" applyAlignment="1">
      <alignment horizontal="center" vertical="center" wrapText="1"/>
    </xf>
    <xf numFmtId="0" fontId="20" fillId="0" borderId="0" xfId="0" applyFont="1" applyFill="1" applyBorder="1" applyAlignment="1">
      <alignment horizontal="left" vertical="center" wrapText="1"/>
    </xf>
    <xf numFmtId="0" fontId="17" fillId="0" borderId="0" xfId="0" applyFont="1" applyFill="1" applyBorder="1" applyAlignment="1">
      <alignment horizontal="left" vertical="center" wrapText="1"/>
    </xf>
    <xf numFmtId="2" fontId="25" fillId="0" borderId="7" xfId="0" applyNumberFormat="1" applyFont="1" applyFill="1" applyBorder="1" applyAlignment="1">
      <alignment horizontal="center" vertical="center"/>
    </xf>
    <xf numFmtId="2" fontId="25" fillId="0" borderId="17" xfId="0" applyNumberFormat="1" applyFont="1" applyFill="1" applyBorder="1" applyAlignment="1">
      <alignment horizontal="center" vertical="center"/>
    </xf>
    <xf numFmtId="2" fontId="26" fillId="0" borderId="6" xfId="0" applyNumberFormat="1" applyFont="1" applyFill="1" applyBorder="1" applyAlignment="1">
      <alignment horizontal="center" vertical="center"/>
    </xf>
    <xf numFmtId="2" fontId="26" fillId="0" borderId="16" xfId="0" applyNumberFormat="1" applyFont="1" applyFill="1" applyBorder="1" applyAlignment="1">
      <alignment horizontal="center" vertical="center"/>
    </xf>
    <xf numFmtId="2" fontId="25" fillId="0" borderId="1" xfId="0" applyNumberFormat="1" applyFont="1" applyFill="1" applyBorder="1" applyAlignment="1">
      <alignment horizontal="center" vertical="center"/>
    </xf>
    <xf numFmtId="2" fontId="25" fillId="0" borderId="6" xfId="0" quotePrefix="1" applyNumberFormat="1" applyFont="1" applyFill="1" applyBorder="1" applyAlignment="1">
      <alignment horizontal="center" vertical="center" wrapText="1"/>
    </xf>
    <xf numFmtId="2" fontId="25" fillId="0" borderId="6" xfId="0" applyNumberFormat="1" applyFont="1" applyFill="1" applyBorder="1" applyAlignment="1">
      <alignment horizontal="center" vertical="center" wrapText="1"/>
    </xf>
    <xf numFmtId="2" fontId="26" fillId="0" borderId="7" xfId="0" applyNumberFormat="1" applyFont="1" applyFill="1" applyBorder="1" applyAlignment="1">
      <alignment horizontal="center" vertical="center"/>
    </xf>
    <xf numFmtId="0" fontId="22" fillId="0" borderId="6" xfId="0" applyFont="1" applyBorder="1" applyAlignment="1">
      <alignment horizontal="center" vertical="center"/>
    </xf>
    <xf numFmtId="0" fontId="22" fillId="0" borderId="16" xfId="0" applyFont="1" applyBorder="1" applyAlignment="1">
      <alignment horizontal="center" vertical="center"/>
    </xf>
    <xf numFmtId="0" fontId="26" fillId="0" borderId="11" xfId="0" applyFont="1" applyBorder="1" applyAlignment="1">
      <alignment horizontal="left" vertical="center" wrapText="1"/>
    </xf>
    <xf numFmtId="0" fontId="26" fillId="0" borderId="46" xfId="0" applyFont="1" applyBorder="1" applyAlignment="1">
      <alignment horizontal="left" vertical="center" wrapText="1"/>
    </xf>
    <xf numFmtId="2" fontId="25" fillId="0" borderId="1" xfId="0" applyNumberFormat="1" applyFont="1" applyFill="1" applyBorder="1" applyAlignment="1">
      <alignment horizontal="center" vertical="center" wrapText="1"/>
    </xf>
    <xf numFmtId="2" fontId="25" fillId="0" borderId="37" xfId="0" applyNumberFormat="1" applyFont="1" applyFill="1" applyBorder="1" applyAlignment="1">
      <alignment horizontal="center" vertical="center"/>
    </xf>
    <xf numFmtId="2" fontId="25" fillId="0" borderId="6" xfId="0" applyNumberFormat="1" applyFont="1" applyFill="1" applyBorder="1" applyAlignment="1">
      <alignment horizontal="center" vertical="center"/>
    </xf>
    <xf numFmtId="2" fontId="25" fillId="0" borderId="16" xfId="0" applyNumberFormat="1" applyFont="1" applyFill="1" applyBorder="1" applyAlignment="1">
      <alignment horizontal="center" vertical="center"/>
    </xf>
    <xf numFmtId="2" fontId="26" fillId="0" borderId="1" xfId="0" applyNumberFormat="1" applyFont="1" applyFill="1" applyBorder="1" applyAlignment="1">
      <alignment horizontal="center" vertical="center" wrapText="1"/>
    </xf>
    <xf numFmtId="2" fontId="23" fillId="0" borderId="7" xfId="0" applyNumberFormat="1" applyFont="1" applyFill="1" applyBorder="1" applyAlignment="1">
      <alignment horizontal="center" vertical="center"/>
    </xf>
    <xf numFmtId="2" fontId="25" fillId="0" borderId="16" xfId="0" applyNumberFormat="1" applyFont="1" applyFill="1" applyBorder="1" applyAlignment="1">
      <alignment horizontal="center" vertical="center" wrapText="1"/>
    </xf>
    <xf numFmtId="2" fontId="26" fillId="0" borderId="17" xfId="0" applyNumberFormat="1" applyFont="1" applyFill="1" applyBorder="1" applyAlignment="1">
      <alignment horizontal="center" vertical="center"/>
    </xf>
    <xf numFmtId="2" fontId="25" fillId="0" borderId="1" xfId="0" applyNumberFormat="1" applyFont="1" applyFill="1" applyBorder="1" applyAlignment="1">
      <alignment horizontal="left" vertical="center" wrapText="1"/>
    </xf>
    <xf numFmtId="2" fontId="25" fillId="0" borderId="37" xfId="0" applyNumberFormat="1" applyFont="1" applyFill="1" applyBorder="1" applyAlignment="1">
      <alignment horizontal="left" vertical="center"/>
    </xf>
    <xf numFmtId="2" fontId="25" fillId="0" borderId="6" xfId="0" applyNumberFormat="1" applyFont="1" applyFill="1" applyBorder="1" applyAlignment="1">
      <alignment horizontal="left" vertical="center" wrapText="1"/>
    </xf>
    <xf numFmtId="2" fontId="24" fillId="0" borderId="6" xfId="0" applyNumberFormat="1" applyFont="1" applyFill="1" applyBorder="1" applyAlignment="1">
      <alignment horizontal="center" vertical="center" wrapText="1"/>
    </xf>
    <xf numFmtId="2" fontId="26" fillId="0" borderId="7" xfId="0" applyNumberFormat="1" applyFont="1" applyFill="1" applyBorder="1" applyAlignment="1">
      <alignment horizontal="center" vertical="center" wrapText="1"/>
    </xf>
    <xf numFmtId="2" fontId="23" fillId="0" borderId="1" xfId="0" applyNumberFormat="1" applyFont="1" applyFill="1" applyBorder="1" applyAlignment="1">
      <alignment horizontal="center" vertical="center" wrapText="1"/>
    </xf>
    <xf numFmtId="2" fontId="23" fillId="0" borderId="1" xfId="0" applyNumberFormat="1" applyFont="1" applyFill="1" applyBorder="1" applyAlignment="1">
      <alignment horizontal="center" vertical="center"/>
    </xf>
    <xf numFmtId="2" fontId="25" fillId="0" borderId="1" xfId="0" applyNumberFormat="1" applyFont="1" applyFill="1" applyBorder="1" applyAlignment="1">
      <alignment horizontal="left" vertical="center"/>
    </xf>
    <xf numFmtId="2" fontId="25" fillId="0" borderId="7" xfId="0" applyNumberFormat="1" applyFont="1" applyFill="1" applyBorder="1" applyAlignment="1">
      <alignment horizontal="center" vertical="center" wrapText="1"/>
    </xf>
    <xf numFmtId="0" fontId="22" fillId="0" borderId="6" xfId="0" applyFont="1" applyFill="1" applyBorder="1" applyAlignment="1">
      <alignment horizontal="center" vertical="center"/>
    </xf>
    <xf numFmtId="0" fontId="26" fillId="0" borderId="11" xfId="0" applyFont="1" applyFill="1" applyBorder="1" applyAlignment="1">
      <alignment horizontal="left" vertical="center" wrapText="1"/>
    </xf>
    <xf numFmtId="2" fontId="26" fillId="0" borderId="1" xfId="0" applyNumberFormat="1" applyFont="1" applyFill="1" applyBorder="1" applyAlignment="1">
      <alignment horizontal="center" vertical="center"/>
    </xf>
    <xf numFmtId="2" fontId="26" fillId="0" borderId="6" xfId="0" applyNumberFormat="1" applyFont="1" applyFill="1" applyBorder="1" applyAlignment="1">
      <alignment horizontal="center" vertical="center" wrapText="1"/>
    </xf>
    <xf numFmtId="0" fontId="22" fillId="0" borderId="4" xfId="0" applyFont="1" applyBorder="1" applyAlignment="1">
      <alignment horizontal="center" vertical="center"/>
    </xf>
    <xf numFmtId="0" fontId="22" fillId="0" borderId="34" xfId="0" applyFont="1" applyBorder="1" applyAlignment="1">
      <alignment horizontal="center" vertical="center"/>
    </xf>
    <xf numFmtId="0" fontId="22" fillId="4" borderId="45" xfId="0" applyFont="1" applyFill="1" applyBorder="1" applyAlignment="1">
      <alignment horizontal="center" vertical="center"/>
    </xf>
    <xf numFmtId="0" fontId="22" fillId="4" borderId="41" xfId="0" applyFont="1" applyFill="1" applyBorder="1" applyAlignment="1">
      <alignment horizontal="center" vertical="center"/>
    </xf>
    <xf numFmtId="0" fontId="22" fillId="0" borderId="4" xfId="0" applyFont="1" applyFill="1" applyBorder="1" applyAlignment="1">
      <alignment horizontal="center" vertical="center" wrapText="1"/>
    </xf>
    <xf numFmtId="0" fontId="22" fillId="0" borderId="34" xfId="0" applyFont="1" applyFill="1" applyBorder="1" applyAlignment="1">
      <alignment horizontal="center" vertical="center" wrapText="1"/>
    </xf>
    <xf numFmtId="0" fontId="22" fillId="0" borderId="5" xfId="0" applyFont="1" applyFill="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23" xfId="0" applyFont="1" applyBorder="1" applyAlignment="1">
      <alignment horizontal="center" vertical="center" wrapText="1"/>
    </xf>
    <xf numFmtId="0" fontId="20" fillId="5" borderId="35" xfId="0" applyFont="1" applyFill="1" applyBorder="1" applyAlignment="1">
      <alignment horizontal="left" vertical="center" wrapText="1"/>
    </xf>
    <xf numFmtId="0" fontId="20" fillId="5" borderId="36" xfId="0" applyFont="1" applyFill="1" applyBorder="1" applyAlignment="1">
      <alignment horizontal="left" vertical="center" wrapText="1"/>
    </xf>
    <xf numFmtId="0" fontId="17" fillId="5" borderId="35" xfId="0" applyFont="1" applyFill="1" applyBorder="1" applyAlignment="1">
      <alignment horizontal="left" vertical="center" wrapText="1"/>
    </xf>
    <xf numFmtId="0" fontId="17" fillId="5" borderId="36" xfId="0" applyFont="1" applyFill="1" applyBorder="1" applyAlignment="1">
      <alignment horizontal="left" vertical="center" wrapText="1"/>
    </xf>
    <xf numFmtId="0" fontId="20" fillId="5" borderId="39" xfId="0" applyFont="1" applyFill="1" applyBorder="1" applyAlignment="1">
      <alignment horizontal="left" vertical="center" wrapText="1"/>
    </xf>
    <xf numFmtId="0" fontId="1" fillId="0" borderId="0" xfId="0" applyFont="1" applyAlignment="1">
      <alignment horizontal="justify" vertical="center" wrapText="1"/>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8"/>
    <pageSetUpPr fitToPage="1"/>
  </sheetPr>
  <dimension ref="A1:O20"/>
  <sheetViews>
    <sheetView view="pageBreakPreview" topLeftCell="C1" zoomScale="80" zoomScaleNormal="85" zoomScaleSheetLayoutView="80" workbookViewId="0">
      <selection activeCell="I4" sqref="I4:I5"/>
    </sheetView>
  </sheetViews>
  <sheetFormatPr baseColWidth="10" defaultRowHeight="13.2" x14ac:dyDescent="0.25"/>
  <cols>
    <col min="2" max="2" width="33.6640625" customWidth="1"/>
    <col min="3" max="3" width="18.5546875" bestFit="1" customWidth="1"/>
    <col min="4" max="4" width="18.44140625" customWidth="1"/>
    <col min="5" max="5" width="30.109375" customWidth="1"/>
    <col min="6" max="6" width="31.33203125" customWidth="1"/>
    <col min="7" max="7" width="19" customWidth="1"/>
    <col min="8" max="8" width="29.33203125" customWidth="1"/>
    <col min="9" max="9" width="18.88671875" customWidth="1"/>
    <col min="10" max="10" width="51.6640625" customWidth="1"/>
    <col min="11" max="11" width="23.109375" customWidth="1"/>
    <col min="12" max="12" width="64" customWidth="1"/>
    <col min="13" max="13" width="75.109375" bestFit="1" customWidth="1"/>
  </cols>
  <sheetData>
    <row r="1" spans="1:10" ht="27.75" customHeight="1" thickBot="1" x14ac:dyDescent="0.3">
      <c r="A1" s="130" t="str">
        <f>Gral!A1</f>
        <v>E22-0001</v>
      </c>
      <c r="B1" s="131"/>
      <c r="C1" s="134" t="s">
        <v>10</v>
      </c>
      <c r="D1" s="135"/>
      <c r="E1" s="135"/>
      <c r="F1" s="135"/>
      <c r="G1" s="136"/>
      <c r="H1" s="27" t="s">
        <v>4</v>
      </c>
    </row>
    <row r="2" spans="1:10" ht="26.25" customHeight="1" thickBot="1" x14ac:dyDescent="0.3">
      <c r="A2" s="132"/>
      <c r="B2" s="137" t="s">
        <v>5</v>
      </c>
      <c r="C2" s="141" t="s">
        <v>23</v>
      </c>
      <c r="D2" s="142"/>
      <c r="E2" s="142"/>
      <c r="F2" s="142"/>
      <c r="G2" s="143"/>
      <c r="H2" s="139" t="s">
        <v>6</v>
      </c>
    </row>
    <row r="3" spans="1:10" ht="61.5" customHeight="1" thickBot="1" x14ac:dyDescent="0.3">
      <c r="A3" s="133"/>
      <c r="B3" s="138"/>
      <c r="C3" s="48" t="s">
        <v>18</v>
      </c>
      <c r="D3" s="48" t="s">
        <v>19</v>
      </c>
      <c r="E3" s="47" t="s">
        <v>20</v>
      </c>
      <c r="F3" s="47" t="s">
        <v>21</v>
      </c>
      <c r="G3" s="48" t="s">
        <v>22</v>
      </c>
      <c r="H3" s="140"/>
      <c r="J3" s="4" t="s">
        <v>9</v>
      </c>
    </row>
    <row r="4" spans="1:10" ht="15.75" customHeight="1" x14ac:dyDescent="0.25">
      <c r="A4" s="126">
        <v>1</v>
      </c>
      <c r="B4" s="128" t="s">
        <v>13</v>
      </c>
      <c r="C4" s="120">
        <f>Gral!C4</f>
        <v>15</v>
      </c>
      <c r="D4" s="120">
        <f>Gral!C5</f>
        <v>0.72</v>
      </c>
      <c r="E4" s="120">
        <f>Gral!C6</f>
        <v>0</v>
      </c>
      <c r="F4" s="120">
        <f>Gral!C7</f>
        <v>2.8</v>
      </c>
      <c r="G4" s="120">
        <f>Gral!C8</f>
        <v>0</v>
      </c>
      <c r="H4" s="120">
        <f>SUM(C4:G5)</f>
        <v>18.52</v>
      </c>
      <c r="I4" s="122" t="str">
        <f>IF(H4&lt;=36,"NO ACEPTABLE","ACEPTABLE")</f>
        <v>NO ACEPTABLE</v>
      </c>
      <c r="J4" s="124"/>
    </row>
    <row r="5" spans="1:10" ht="15.75" customHeight="1" thickBot="1" x14ac:dyDescent="0.3">
      <c r="A5" s="127"/>
      <c r="B5" s="129"/>
      <c r="C5" s="121"/>
      <c r="D5" s="121"/>
      <c r="E5" s="121"/>
      <c r="F5" s="121"/>
      <c r="G5" s="121"/>
      <c r="H5" s="121"/>
      <c r="I5" s="123"/>
      <c r="J5" s="125"/>
    </row>
    <row r="6" spans="1:10" ht="15.75" customHeight="1" x14ac:dyDescent="0.25">
      <c r="A6" s="126">
        <v>2</v>
      </c>
      <c r="B6" s="128" t="s">
        <v>14</v>
      </c>
      <c r="C6" s="120">
        <f>Gral!D4</f>
        <v>0</v>
      </c>
      <c r="D6" s="120">
        <f>Gral!D5</f>
        <v>2.0310000000000001</v>
      </c>
      <c r="E6" s="120">
        <f>Gral!D6</f>
        <v>10.714500000000001</v>
      </c>
      <c r="F6" s="120">
        <f>Gral!D7</f>
        <v>0</v>
      </c>
      <c r="G6" s="120">
        <f>Gral!D8</f>
        <v>3</v>
      </c>
      <c r="H6" s="120">
        <f t="shared" ref="H6" si="0">SUM(C6:G7)</f>
        <v>15.745500000000002</v>
      </c>
      <c r="I6" s="122" t="str">
        <f>IF(H6&lt;=36,"NO ACEPTABLE","ACEPTABLE")</f>
        <v>NO ACEPTABLE</v>
      </c>
      <c r="J6" s="124"/>
    </row>
    <row r="7" spans="1:10" ht="15.75" customHeight="1" thickBot="1" x14ac:dyDescent="0.3">
      <c r="A7" s="127"/>
      <c r="B7" s="129"/>
      <c r="C7" s="121"/>
      <c r="D7" s="121"/>
      <c r="E7" s="121"/>
      <c r="F7" s="121"/>
      <c r="G7" s="121"/>
      <c r="H7" s="121"/>
      <c r="I7" s="123"/>
      <c r="J7" s="125"/>
    </row>
    <row r="8" spans="1:10" ht="15.75" customHeight="1" x14ac:dyDescent="0.25">
      <c r="A8" s="126">
        <v>3</v>
      </c>
      <c r="B8" s="128" t="s">
        <v>15</v>
      </c>
      <c r="C8" s="120">
        <f>Gral!E4</f>
        <v>20</v>
      </c>
      <c r="D8" s="120">
        <f>Gral!E5</f>
        <v>0.58950000000000002</v>
      </c>
      <c r="E8" s="120">
        <f>Gral!E6</f>
        <v>0</v>
      </c>
      <c r="F8" s="120">
        <f>Gral!E7</f>
        <v>3.5</v>
      </c>
      <c r="G8" s="120">
        <f>Gral!E8</f>
        <v>0</v>
      </c>
      <c r="H8" s="120">
        <f t="shared" ref="H8" si="1">SUM(C8:G9)</f>
        <v>24.089500000000001</v>
      </c>
      <c r="I8" s="122" t="str">
        <f>IF(H8&lt;=36,"NO ACEPTABLE","ACEPTABLE")</f>
        <v>NO ACEPTABLE</v>
      </c>
      <c r="J8" s="124"/>
    </row>
    <row r="9" spans="1:10" ht="15.75" customHeight="1" thickBot="1" x14ac:dyDescent="0.3">
      <c r="A9" s="127"/>
      <c r="B9" s="129"/>
      <c r="C9" s="121"/>
      <c r="D9" s="121"/>
      <c r="E9" s="121"/>
      <c r="F9" s="121"/>
      <c r="G9" s="121"/>
      <c r="H9" s="121"/>
      <c r="I9" s="123"/>
      <c r="J9" s="125"/>
    </row>
    <row r="10" spans="1:10" ht="15.75" customHeight="1" x14ac:dyDescent="0.25">
      <c r="A10" s="126">
        <v>4</v>
      </c>
      <c r="B10" s="128" t="s">
        <v>76</v>
      </c>
      <c r="C10" s="120">
        <f>Gral!F4</f>
        <v>20</v>
      </c>
      <c r="D10" s="120">
        <f>Gral!F5</f>
        <v>0.58950000000000002</v>
      </c>
      <c r="E10" s="120">
        <f>Gral!F6</f>
        <v>0</v>
      </c>
      <c r="F10" s="120">
        <f>Gral!F7</f>
        <v>0</v>
      </c>
      <c r="G10" s="120">
        <f>Gral!F8</f>
        <v>0</v>
      </c>
      <c r="H10" s="120">
        <f t="shared" ref="H10" si="2">SUM(C10:G11)</f>
        <v>20.589500000000001</v>
      </c>
      <c r="I10" s="122" t="str">
        <f>IF(H10&lt;=36,"NO ACEPTABLE","ACEPTABLE")</f>
        <v>NO ACEPTABLE</v>
      </c>
      <c r="J10" s="124"/>
    </row>
    <row r="11" spans="1:10" ht="15.75" customHeight="1" thickBot="1" x14ac:dyDescent="0.3">
      <c r="A11" s="127"/>
      <c r="B11" s="129"/>
      <c r="C11" s="121"/>
      <c r="D11" s="121"/>
      <c r="E11" s="121"/>
      <c r="F11" s="121"/>
      <c r="G11" s="121"/>
      <c r="H11" s="121"/>
      <c r="I11" s="123"/>
      <c r="J11" s="125"/>
    </row>
    <row r="12" spans="1:10" ht="12.75" customHeight="1" x14ac:dyDescent="0.25">
      <c r="A12" s="126">
        <v>5</v>
      </c>
      <c r="B12" s="128" t="s">
        <v>35</v>
      </c>
      <c r="C12" s="120">
        <f>Gral!G4</f>
        <v>20</v>
      </c>
      <c r="D12" s="120">
        <f>Gral!G5</f>
        <v>2.3580000000000001</v>
      </c>
      <c r="E12" s="120">
        <f>Gral!G6</f>
        <v>0</v>
      </c>
      <c r="F12" s="120">
        <f>Gral!G7</f>
        <v>7</v>
      </c>
      <c r="G12" s="120">
        <f>Gral!G8</f>
        <v>3</v>
      </c>
      <c r="H12" s="120">
        <f t="shared" ref="H12" si="3">SUM(C12:G13)</f>
        <v>32.358000000000004</v>
      </c>
      <c r="I12" s="122" t="str">
        <f>IF(H12&lt;=36,"NO ACEPTABLE","ACEPTABLE")</f>
        <v>NO ACEPTABLE</v>
      </c>
      <c r="J12" s="124"/>
    </row>
    <row r="13" spans="1:10" ht="13.5" customHeight="1" thickBot="1" x14ac:dyDescent="0.3">
      <c r="A13" s="127"/>
      <c r="B13" s="129"/>
      <c r="C13" s="121"/>
      <c r="D13" s="121"/>
      <c r="E13" s="121"/>
      <c r="F13" s="121"/>
      <c r="G13" s="121"/>
      <c r="H13" s="121"/>
      <c r="I13" s="123"/>
      <c r="J13" s="125"/>
    </row>
    <row r="14" spans="1:10" ht="12.75" customHeight="1" x14ac:dyDescent="0.25">
      <c r="A14" s="126">
        <v>6</v>
      </c>
      <c r="B14" s="128" t="s">
        <v>16</v>
      </c>
      <c r="C14" s="120">
        <f>Gral!H4</f>
        <v>20</v>
      </c>
      <c r="D14" s="120">
        <f>Gral!H5</f>
        <v>15</v>
      </c>
      <c r="E14" s="120">
        <f>Gral!H6</f>
        <v>15</v>
      </c>
      <c r="F14" s="120">
        <f>Gral!H7</f>
        <v>7</v>
      </c>
      <c r="G14" s="120">
        <f>Gral!H8</f>
        <v>3</v>
      </c>
      <c r="H14" s="120">
        <f t="shared" ref="H14" si="4">SUM(C14:G15)</f>
        <v>60</v>
      </c>
      <c r="I14" s="122" t="str">
        <f>IF(H14&lt;=36,"NO ACEPTABLE","ACEPTABLE")</f>
        <v>ACEPTABLE</v>
      </c>
      <c r="J14" s="124"/>
    </row>
    <row r="15" spans="1:10" ht="13.5" customHeight="1" thickBot="1" x14ac:dyDescent="0.3">
      <c r="A15" s="127"/>
      <c r="B15" s="129"/>
      <c r="C15" s="121"/>
      <c r="D15" s="121"/>
      <c r="E15" s="121"/>
      <c r="F15" s="121"/>
      <c r="G15" s="121"/>
      <c r="H15" s="121"/>
      <c r="I15" s="123"/>
      <c r="J15" s="125"/>
    </row>
    <row r="16" spans="1:10" ht="12.75" customHeight="1" x14ac:dyDescent="0.25">
      <c r="A16" s="126">
        <v>7</v>
      </c>
      <c r="B16" s="128" t="s">
        <v>17</v>
      </c>
      <c r="C16" s="120">
        <f>Gral!I4</f>
        <v>20</v>
      </c>
      <c r="D16" s="120">
        <f>Gral!I5</f>
        <v>3.4065000000000003</v>
      </c>
      <c r="E16" s="120">
        <f>Gral!I6</f>
        <v>15</v>
      </c>
      <c r="F16" s="120">
        <f>Gral!I7</f>
        <v>7</v>
      </c>
      <c r="G16" s="120">
        <f>Gral!I8</f>
        <v>3</v>
      </c>
      <c r="H16" s="120">
        <f t="shared" ref="H16" si="5">SUM(C16:G17)</f>
        <v>48.406500000000001</v>
      </c>
      <c r="I16" s="122" t="str">
        <f>IF(H16&lt;=36,"NO ACEPTABLE","ACEPTABLE")</f>
        <v>ACEPTABLE</v>
      </c>
      <c r="J16" s="124"/>
    </row>
    <row r="17" spans="1:15" ht="13.5" customHeight="1" thickBot="1" x14ac:dyDescent="0.3">
      <c r="A17" s="127"/>
      <c r="B17" s="129"/>
      <c r="C17" s="121"/>
      <c r="D17" s="121"/>
      <c r="E17" s="121"/>
      <c r="F17" s="121"/>
      <c r="G17" s="121"/>
      <c r="H17" s="121"/>
      <c r="I17" s="123"/>
      <c r="J17" s="125"/>
    </row>
    <row r="18" spans="1:15" x14ac:dyDescent="0.25">
      <c r="O18" s="3"/>
    </row>
    <row r="19" spans="1:15" x14ac:dyDescent="0.25">
      <c r="B19" s="19" t="s">
        <v>24</v>
      </c>
      <c r="H19" s="3"/>
      <c r="I19" s="3"/>
    </row>
    <row r="20" spans="1:15" ht="13.8" x14ac:dyDescent="0.25">
      <c r="B20" s="19" t="s">
        <v>25</v>
      </c>
    </row>
  </sheetData>
  <mergeCells count="76">
    <mergeCell ref="A1:B1"/>
    <mergeCell ref="A2:A3"/>
    <mergeCell ref="C1:G1"/>
    <mergeCell ref="B2:B3"/>
    <mergeCell ref="H2:H3"/>
    <mergeCell ref="C2:G2"/>
    <mergeCell ref="J4:J5"/>
    <mergeCell ref="G4:G5"/>
    <mergeCell ref="B4:B5"/>
    <mergeCell ref="A4:A5"/>
    <mergeCell ref="C4:C5"/>
    <mergeCell ref="F4:F5"/>
    <mergeCell ref="H4:H5"/>
    <mergeCell ref="I4:I5"/>
    <mergeCell ref="D4:D5"/>
    <mergeCell ref="E4:E5"/>
    <mergeCell ref="A6:A7"/>
    <mergeCell ref="B6:B7"/>
    <mergeCell ref="C6:C7"/>
    <mergeCell ref="D6:D7"/>
    <mergeCell ref="E6:E7"/>
    <mergeCell ref="F6:F7"/>
    <mergeCell ref="G6:G7"/>
    <mergeCell ref="H6:H7"/>
    <mergeCell ref="I6:I7"/>
    <mergeCell ref="J6:J7"/>
    <mergeCell ref="A8:A9"/>
    <mergeCell ref="B8:B9"/>
    <mergeCell ref="C8:C9"/>
    <mergeCell ref="D8:D9"/>
    <mergeCell ref="E8:E9"/>
    <mergeCell ref="F8:F9"/>
    <mergeCell ref="G8:G9"/>
    <mergeCell ref="H8:H9"/>
    <mergeCell ref="I8:I9"/>
    <mergeCell ref="J8:J9"/>
    <mergeCell ref="A10:A11"/>
    <mergeCell ref="B10:B11"/>
    <mergeCell ref="C10:C11"/>
    <mergeCell ref="D10:D11"/>
    <mergeCell ref="E10:E11"/>
    <mergeCell ref="F10:F11"/>
    <mergeCell ref="G10:G11"/>
    <mergeCell ref="H10:H11"/>
    <mergeCell ref="I10:I11"/>
    <mergeCell ref="J10:J11"/>
    <mergeCell ref="A12:A13"/>
    <mergeCell ref="B12:B13"/>
    <mergeCell ref="C12:C13"/>
    <mergeCell ref="D12:D13"/>
    <mergeCell ref="E12:E13"/>
    <mergeCell ref="F12:F13"/>
    <mergeCell ref="G12:G13"/>
    <mergeCell ref="H12:H13"/>
    <mergeCell ref="I12:I13"/>
    <mergeCell ref="J12:J13"/>
    <mergeCell ref="A14:A15"/>
    <mergeCell ref="B14:B15"/>
    <mergeCell ref="C14:C15"/>
    <mergeCell ref="D14:D15"/>
    <mergeCell ref="E14:E15"/>
    <mergeCell ref="F14:F15"/>
    <mergeCell ref="G14:G15"/>
    <mergeCell ref="H14:H15"/>
    <mergeCell ref="I14:I15"/>
    <mergeCell ref="J14:J15"/>
    <mergeCell ref="A16:A17"/>
    <mergeCell ref="B16:B17"/>
    <mergeCell ref="C16:C17"/>
    <mergeCell ref="D16:D17"/>
    <mergeCell ref="E16:E17"/>
    <mergeCell ref="F16:F17"/>
    <mergeCell ref="G16:G17"/>
    <mergeCell ref="H16:H17"/>
    <mergeCell ref="I16:I17"/>
    <mergeCell ref="J16:J17"/>
  </mergeCells>
  <phoneticPr fontId="4" type="noConversion"/>
  <conditionalFormatting sqref="I4:I17">
    <cfRule type="containsText" dxfId="1" priority="3" operator="containsText" text="NO ACEPTABLE">
      <formula>NOT(ISERROR(SEARCH("NO ACEPTABLE",I4)))</formula>
    </cfRule>
    <cfRule type="containsText" dxfId="0" priority="4" operator="containsText" text="ACEPTABLE">
      <formula>NOT(ISERROR(SEARCH("ACEPTABLE",I4)))</formula>
    </cfRule>
  </conditionalFormatting>
  <printOptions horizontalCentered="1" verticalCentered="1"/>
  <pageMargins left="0.25" right="0.25" top="0.75" bottom="0.75" header="0.3" footer="0.3"/>
  <pageSetup paperSize="9" scale="41"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8"/>
    <pageSetUpPr fitToPage="1"/>
  </sheetPr>
  <dimension ref="A1:I18"/>
  <sheetViews>
    <sheetView zoomScale="85" zoomScaleNormal="85" workbookViewId="0">
      <pane xSplit="2" ySplit="2" topLeftCell="C3" activePane="bottomRight" state="frozen"/>
      <selection pane="topRight" activeCell="C1" sqref="C1"/>
      <selection pane="bottomLeft" activeCell="A2" sqref="A2"/>
      <selection pane="bottomRight" activeCell="A16" sqref="A16:B16"/>
    </sheetView>
  </sheetViews>
  <sheetFormatPr baseColWidth="10" defaultColWidth="9.109375" defaultRowHeight="13.2" x14ac:dyDescent="0.25"/>
  <cols>
    <col min="1" max="1" width="64.109375" style="2" customWidth="1"/>
    <col min="2" max="2" width="8.88671875" style="25" customWidth="1"/>
    <col min="3" max="3" width="18.5546875" customWidth="1"/>
    <col min="4" max="4" width="19.6640625" customWidth="1"/>
    <col min="5" max="5" width="12.88671875" customWidth="1"/>
    <col min="6" max="6" width="17" customWidth="1"/>
    <col min="7" max="7" width="14.109375" customWidth="1"/>
    <col min="8" max="8" width="15.109375" bestFit="1" customWidth="1"/>
    <col min="9" max="9" width="16.109375" customWidth="1"/>
  </cols>
  <sheetData>
    <row r="1" spans="1:9" ht="17.399999999999999" x14ac:dyDescent="0.25">
      <c r="A1" s="146" t="s">
        <v>11</v>
      </c>
      <c r="B1" s="147"/>
    </row>
    <row r="2" spans="1:9" s="1" customFormat="1" ht="56.25" customHeight="1" x14ac:dyDescent="0.25">
      <c r="A2" s="17" t="s">
        <v>12</v>
      </c>
      <c r="B2" s="24" t="s">
        <v>2</v>
      </c>
      <c r="C2" s="49" t="str">
        <f>Resumen!B4</f>
        <v>ARAÚJO&amp;BENETTI</v>
      </c>
      <c r="D2" s="22" t="str">
        <f>Resumen!B6</f>
        <v>EGUESAN ENERGY, S.L</v>
      </c>
      <c r="E2" s="22" t="str">
        <f>Resumen!B8</f>
        <v>LACASA ABOGADOS</v>
      </c>
      <c r="F2" s="22" t="str">
        <f>Resumen!B10</f>
        <v>MONTALVO ASOCIADOS</v>
      </c>
      <c r="G2" s="22" t="str">
        <f>Resumen!B12</f>
        <v>VAN BEVEREN</v>
      </c>
      <c r="H2" s="22" t="str">
        <f>Resumen!B14</f>
        <v>JAVIER VÁZQUEZ</v>
      </c>
      <c r="I2" s="22" t="str">
        <f>Resumen!B16</f>
        <v>yKsios DIGITAL GROWTH</v>
      </c>
    </row>
    <row r="3" spans="1:9" s="4" customFormat="1" x14ac:dyDescent="0.25">
      <c r="A3" s="6" t="s">
        <v>23</v>
      </c>
      <c r="B3" s="28">
        <f>SUM(B4:B8)</f>
        <v>60</v>
      </c>
      <c r="C3" s="5">
        <f>SUM(C4:C8)</f>
        <v>18.52</v>
      </c>
      <c r="D3" s="5">
        <f t="shared" ref="D3:I3" si="0">SUM(D4:D8)</f>
        <v>15.745500000000002</v>
      </c>
      <c r="E3" s="5">
        <f t="shared" si="0"/>
        <v>24.089500000000001</v>
      </c>
      <c r="F3" s="5">
        <f t="shared" si="0"/>
        <v>20.589500000000001</v>
      </c>
      <c r="G3" s="5">
        <f t="shared" si="0"/>
        <v>32.358000000000004</v>
      </c>
      <c r="H3" s="5">
        <f t="shared" si="0"/>
        <v>60</v>
      </c>
      <c r="I3" s="5">
        <f t="shared" si="0"/>
        <v>48.406500000000001</v>
      </c>
    </row>
    <row r="4" spans="1:9" s="4" customFormat="1" x14ac:dyDescent="0.25">
      <c r="A4" s="29" t="s">
        <v>18</v>
      </c>
      <c r="B4" s="30">
        <v>20</v>
      </c>
      <c r="C4" s="20">
        <f>(Desglosado_subcriterios!D5*Gral!$B$4)/100</f>
        <v>15</v>
      </c>
      <c r="D4" s="20">
        <f>(Desglosado_subcriterios!F5*Gral!$B$4)/100</f>
        <v>0</v>
      </c>
      <c r="E4" s="20">
        <f>(Desglosado_subcriterios!H5*Gral!$B$4)/100</f>
        <v>20</v>
      </c>
      <c r="F4" s="20">
        <f>(Desglosado_subcriterios!J5*Gral!$B$4)/100</f>
        <v>20</v>
      </c>
      <c r="G4" s="20">
        <f>(Desglosado_subcriterios!L5*Gral!$B$4)/100</f>
        <v>20</v>
      </c>
      <c r="H4" s="20">
        <f>(Desglosado_subcriterios!N5*Gral!$B$4)/100</f>
        <v>20</v>
      </c>
      <c r="I4" s="20">
        <f>(Desglosado_subcriterios!P5*Gral!$B$4)/100</f>
        <v>20</v>
      </c>
    </row>
    <row r="5" spans="1:9" s="4" customFormat="1" x14ac:dyDescent="0.25">
      <c r="A5" s="29" t="s">
        <v>19</v>
      </c>
      <c r="B5" s="30">
        <v>15</v>
      </c>
      <c r="C5" s="20">
        <f>(Desglosado_subcriterios!D7*Gral!$B$5)/100</f>
        <v>0.72</v>
      </c>
      <c r="D5" s="20">
        <f>(Desglosado_subcriterios!F7*Gral!$B$5)/100</f>
        <v>2.0310000000000001</v>
      </c>
      <c r="E5" s="20">
        <f>(Desglosado_subcriterios!H7*Gral!$B$5)/100</f>
        <v>0.58950000000000002</v>
      </c>
      <c r="F5" s="20">
        <f>(Desglosado_subcriterios!J7*Gral!$B$5)/100</f>
        <v>0.58950000000000002</v>
      </c>
      <c r="G5" s="20">
        <f>(Desglosado_subcriterios!L7*Gral!$B$5)/100</f>
        <v>2.3580000000000001</v>
      </c>
      <c r="H5" s="20">
        <f>(Desglosado_subcriterios!N7*Gral!$B$5)/100</f>
        <v>15</v>
      </c>
      <c r="I5" s="20">
        <f>(Desglosado_subcriterios!P7*Gral!$B$5)/100</f>
        <v>3.4065000000000003</v>
      </c>
    </row>
    <row r="6" spans="1:9" s="4" customFormat="1" ht="26.4" x14ac:dyDescent="0.25">
      <c r="A6" s="29" t="s">
        <v>20</v>
      </c>
      <c r="B6" s="30">
        <v>15</v>
      </c>
      <c r="C6" s="20">
        <f>(Desglosado_subcriterios!D10*Gral!$B$6)/100</f>
        <v>0</v>
      </c>
      <c r="D6" s="20">
        <f>(Desglosado_subcriterios!F10*Gral!$B$6)/100</f>
        <v>10.714500000000001</v>
      </c>
      <c r="E6" s="20">
        <f>(Desglosado_subcriterios!H10*Gral!$B$6)/100</f>
        <v>0</v>
      </c>
      <c r="F6" s="20">
        <f>(Desglosado_subcriterios!J10*Gral!$B$6)/100</f>
        <v>0</v>
      </c>
      <c r="G6" s="20">
        <f>(Desglosado_subcriterios!L10*Gral!$B$6)/100</f>
        <v>0</v>
      </c>
      <c r="H6" s="20">
        <f>(Desglosado_subcriterios!N10*Gral!$B$6)/100</f>
        <v>15</v>
      </c>
      <c r="I6" s="20">
        <f>(Desglosado_subcriterios!P10*Gral!$B$6)/100</f>
        <v>15</v>
      </c>
    </row>
    <row r="7" spans="1:9" ht="26.4" x14ac:dyDescent="0.25">
      <c r="A7" s="29" t="s">
        <v>21</v>
      </c>
      <c r="B7" s="30">
        <v>7</v>
      </c>
      <c r="C7" s="20">
        <f>(Desglosado_subcriterios!D11*Gral!$B$7)/100</f>
        <v>2.8</v>
      </c>
      <c r="D7" s="20">
        <f>(Desglosado_subcriterios!F11*Gral!$B$7)/100</f>
        <v>0</v>
      </c>
      <c r="E7" s="20">
        <f>(Desglosado_subcriterios!H11*Gral!$B$7)/100</f>
        <v>3.5</v>
      </c>
      <c r="F7" s="20">
        <f>(Desglosado_subcriterios!J11*Gral!$B$7)/100</f>
        <v>0</v>
      </c>
      <c r="G7" s="20">
        <f>(Desglosado_subcriterios!L11*Gral!$B$7)/100</f>
        <v>7</v>
      </c>
      <c r="H7" s="20">
        <f>(Desglosado_subcriterios!N11*Gral!$B$7)/100</f>
        <v>7</v>
      </c>
      <c r="I7" s="20">
        <f>(Desglosado_subcriterios!P11*Gral!$B$7)/100</f>
        <v>7</v>
      </c>
    </row>
    <row r="8" spans="1:9" ht="17.25" customHeight="1" thickBot="1" x14ac:dyDescent="0.3">
      <c r="A8" s="29" t="s">
        <v>22</v>
      </c>
      <c r="B8" s="30">
        <v>3</v>
      </c>
      <c r="C8" s="20">
        <f>(Desglosado_subcriterios!D13*Gral!$B$8)/100</f>
        <v>0</v>
      </c>
      <c r="D8" s="20">
        <f>(Desglosado_subcriterios!F13*Gral!$B$8)/100</f>
        <v>3</v>
      </c>
      <c r="E8" s="20">
        <f>(Desglosado_subcriterios!H13*Gral!$B$8)/100</f>
        <v>0</v>
      </c>
      <c r="F8" s="20">
        <f>(Desglosado_subcriterios!J13*Gral!$B$8)/100</f>
        <v>0</v>
      </c>
      <c r="G8" s="20">
        <f>(Desglosado_subcriterios!L13*Gral!$B$8)/100</f>
        <v>3</v>
      </c>
      <c r="H8" s="20">
        <f>(Desglosado_subcriterios!N13*Gral!$B$8)/100</f>
        <v>3</v>
      </c>
      <c r="I8" s="20">
        <f>(Desglosado_subcriterios!P13*Gral!$B$8)/100</f>
        <v>3</v>
      </c>
    </row>
    <row r="9" spans="1:9" ht="13.8" thickBot="1" x14ac:dyDescent="0.3">
      <c r="A9" s="144" t="s">
        <v>7</v>
      </c>
      <c r="B9" s="145"/>
      <c r="C9" s="16"/>
      <c r="D9" s="16"/>
      <c r="E9" s="16"/>
      <c r="F9" s="16"/>
      <c r="G9" s="16"/>
      <c r="H9" s="16"/>
      <c r="I9" s="16"/>
    </row>
    <row r="10" spans="1:9" x14ac:dyDescent="0.25">
      <c r="C10" s="2"/>
    </row>
    <row r="11" spans="1:9" x14ac:dyDescent="0.25">
      <c r="A11" s="8" t="s">
        <v>8</v>
      </c>
      <c r="B11" s="26"/>
      <c r="C11" s="7" t="e">
        <f>_xlfn.RANK.EQ(C9,$C$9:$C$9)</f>
        <v>#N/A</v>
      </c>
    </row>
    <row r="13" spans="1:9" x14ac:dyDescent="0.25">
      <c r="A13" s="50"/>
    </row>
    <row r="16" spans="1:9" ht="113.25" customHeight="1" x14ac:dyDescent="0.25">
      <c r="A16" s="251" t="s">
        <v>128</v>
      </c>
      <c r="B16" s="251"/>
    </row>
    <row r="18" spans="1:1" x14ac:dyDescent="0.25">
      <c r="A18" s="1"/>
    </row>
  </sheetData>
  <mergeCells count="3">
    <mergeCell ref="A9:B9"/>
    <mergeCell ref="A1:B1"/>
    <mergeCell ref="A16:B16"/>
  </mergeCells>
  <phoneticPr fontId="0" type="noConversion"/>
  <printOptions horizontalCentered="1" verticalCentered="1"/>
  <pageMargins left="0.25" right="0.25" top="0.75" bottom="0.75" header="0.3" footer="0.3"/>
  <pageSetup paperSize="8" scale="8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5"/>
  <sheetViews>
    <sheetView tabSelected="1" zoomScale="60" zoomScaleNormal="60" workbookViewId="0">
      <pane xSplit="3" ySplit="2" topLeftCell="D3" activePane="bottomRight" state="frozen"/>
      <selection pane="topRight" activeCell="D1" sqref="D1"/>
      <selection pane="bottomLeft" activeCell="A3" sqref="A3"/>
      <selection pane="bottomRight" activeCell="Q10" sqref="Q10"/>
    </sheetView>
  </sheetViews>
  <sheetFormatPr baseColWidth="10" defaultColWidth="9.109375" defaultRowHeight="13.2" x14ac:dyDescent="0.25"/>
  <cols>
    <col min="1" max="1" width="50.88671875" style="23" customWidth="1"/>
    <col min="2" max="2" width="87.33203125" style="23" customWidth="1"/>
    <col min="3" max="3" width="0.109375" style="25" customWidth="1"/>
    <col min="4" max="4" width="13.44140625" style="39" customWidth="1"/>
    <col min="5" max="5" width="127.88671875" style="38" customWidth="1"/>
    <col min="6" max="6" width="9.109375" style="21"/>
    <col min="7" max="7" width="86.33203125" style="21" customWidth="1"/>
    <col min="8" max="8" width="14.6640625" style="21" customWidth="1"/>
    <col min="9" max="9" width="84.88671875" style="21" customWidth="1"/>
    <col min="10" max="10" width="15.33203125" style="21" customWidth="1"/>
    <col min="11" max="11" width="103.5546875" style="21" customWidth="1"/>
    <col min="12" max="12" width="15.109375" style="21" customWidth="1"/>
    <col min="13" max="13" width="123.33203125" style="21" customWidth="1"/>
    <col min="14" max="14" width="15.6640625" style="21" customWidth="1"/>
    <col min="15" max="15" width="112.109375" style="21" customWidth="1"/>
    <col min="16" max="16" width="26.33203125" style="21" customWidth="1"/>
    <col min="17" max="17" width="141.6640625" style="21" customWidth="1"/>
    <col min="18" max="16384" width="9.109375" style="21"/>
  </cols>
  <sheetData>
    <row r="1" spans="1:20" ht="25.5" customHeight="1" x14ac:dyDescent="0.25">
      <c r="A1" s="189" t="str">
        <f>Gral!A1</f>
        <v>E22-0001</v>
      </c>
      <c r="B1" s="189"/>
      <c r="C1" s="9"/>
      <c r="D1" s="190" t="str">
        <f>Gral!C2</f>
        <v>ARAÚJO&amp;BENETTI</v>
      </c>
      <c r="E1" s="149"/>
      <c r="F1" s="148" t="str">
        <f>Gral!D2</f>
        <v>EGUESAN ENERGY, S.L</v>
      </c>
      <c r="G1" s="149"/>
      <c r="H1" s="148" t="str">
        <f>Gral!E2</f>
        <v>LACASA ABOGADOS</v>
      </c>
      <c r="I1" s="149"/>
      <c r="J1" s="148" t="str">
        <f>Gral!F2</f>
        <v>MONTALVO ASOCIADOS</v>
      </c>
      <c r="K1" s="149"/>
      <c r="L1" s="148" t="str">
        <f>Gral!G2</f>
        <v>VAN BEVEREN</v>
      </c>
      <c r="M1" s="149"/>
      <c r="N1" s="148" t="str">
        <f>Gral!H2</f>
        <v>JAVIER VÁZQUEZ</v>
      </c>
      <c r="O1" s="149"/>
      <c r="P1" s="148" t="str">
        <f>Gral!I2</f>
        <v>yKsios DIGITAL GROWTH</v>
      </c>
      <c r="Q1" s="149"/>
    </row>
    <row r="2" spans="1:20" ht="52.8" x14ac:dyDescent="0.25">
      <c r="A2" s="10" t="str">
        <f>+Gral!A2</f>
        <v>SERVICIO DE ASISTENCIA TÉCNICA ESPECIALIZADA EN CONTRATACIÓN PÚBLICA PARA LA AUTORIDAD PORTUARIA DE BALEARES</v>
      </c>
      <c r="B2" s="10" t="s">
        <v>3</v>
      </c>
      <c r="C2" s="11" t="s">
        <v>2</v>
      </c>
      <c r="D2" s="32" t="s">
        <v>0</v>
      </c>
      <c r="E2" s="33" t="s">
        <v>1</v>
      </c>
      <c r="F2" s="32" t="s">
        <v>0</v>
      </c>
      <c r="G2" s="33" t="s">
        <v>1</v>
      </c>
      <c r="H2" s="32" t="s">
        <v>0</v>
      </c>
      <c r="I2" s="33" t="s">
        <v>1</v>
      </c>
      <c r="J2" s="32" t="s">
        <v>0</v>
      </c>
      <c r="K2" s="33" t="s">
        <v>1</v>
      </c>
      <c r="L2" s="32" t="s">
        <v>0</v>
      </c>
      <c r="M2" s="33" t="s">
        <v>1</v>
      </c>
      <c r="N2" s="32" t="s">
        <v>0</v>
      </c>
      <c r="O2" s="33" t="s">
        <v>1</v>
      </c>
      <c r="P2" s="32" t="s">
        <v>0</v>
      </c>
      <c r="Q2" s="33" t="s">
        <v>1</v>
      </c>
    </row>
    <row r="3" spans="1:20" x14ac:dyDescent="0.25">
      <c r="A3" s="12" t="str">
        <f>+Gral!A3</f>
        <v>2. CUALIFICACIÓN Y EXPERIENCIA PROFESIONAL Y DOCENTE (60%)</v>
      </c>
      <c r="B3" s="12"/>
      <c r="C3" s="13"/>
      <c r="D3" s="34"/>
      <c r="E3" s="35"/>
      <c r="F3" s="34"/>
      <c r="G3" s="35"/>
      <c r="H3" s="34"/>
      <c r="I3" s="35"/>
      <c r="J3" s="34"/>
      <c r="K3" s="35"/>
      <c r="L3" s="34"/>
      <c r="M3" s="35"/>
      <c r="N3" s="34"/>
      <c r="O3" s="35"/>
      <c r="P3" s="34"/>
      <c r="Q3" s="35"/>
    </row>
    <row r="4" spans="1:20" ht="73.5" customHeight="1" x14ac:dyDescent="0.25">
      <c r="A4" s="185" t="s">
        <v>26</v>
      </c>
      <c r="B4" s="186"/>
      <c r="C4" s="13"/>
      <c r="D4" s="34"/>
      <c r="E4" s="35"/>
      <c r="F4" s="34"/>
      <c r="G4" s="35"/>
      <c r="H4" s="34"/>
      <c r="I4" s="35"/>
      <c r="J4" s="34"/>
      <c r="K4" s="35"/>
      <c r="L4" s="34"/>
      <c r="M4" s="35"/>
      <c r="N4" s="34"/>
      <c r="O4" s="35"/>
      <c r="P4" s="34"/>
      <c r="Q4" s="35"/>
    </row>
    <row r="5" spans="1:20" s="36" customFormat="1" ht="253.5" customHeight="1" x14ac:dyDescent="0.25">
      <c r="A5" s="191" t="str">
        <f>Gral!A4</f>
        <v>2.1. Cualificación profesional (20%)</v>
      </c>
      <c r="B5" s="187" t="s">
        <v>28</v>
      </c>
      <c r="C5" s="31"/>
      <c r="D5" s="150">
        <v>75</v>
      </c>
      <c r="E5" s="152" t="s">
        <v>106</v>
      </c>
      <c r="F5" s="150">
        <v>0</v>
      </c>
      <c r="G5" s="178" t="s">
        <v>131</v>
      </c>
      <c r="H5" s="150">
        <v>100</v>
      </c>
      <c r="I5" s="180" t="s">
        <v>107</v>
      </c>
      <c r="J5" s="150">
        <v>100</v>
      </c>
      <c r="K5" s="152" t="s">
        <v>91</v>
      </c>
      <c r="L5" s="150">
        <v>100</v>
      </c>
      <c r="M5" s="152" t="s">
        <v>98</v>
      </c>
      <c r="N5" s="150">
        <v>100</v>
      </c>
      <c r="O5" s="152" t="s">
        <v>91</v>
      </c>
      <c r="P5" s="150">
        <v>100</v>
      </c>
      <c r="Q5" s="152" t="s">
        <v>91</v>
      </c>
    </row>
    <row r="6" spans="1:20" s="36" customFormat="1" ht="18" customHeight="1" x14ac:dyDescent="0.25">
      <c r="A6" s="192"/>
      <c r="B6" s="188"/>
      <c r="C6" s="31"/>
      <c r="D6" s="151"/>
      <c r="E6" s="182"/>
      <c r="F6" s="151"/>
      <c r="G6" s="179"/>
      <c r="H6" s="151"/>
      <c r="I6" s="181"/>
      <c r="J6" s="151"/>
      <c r="K6" s="182"/>
      <c r="L6" s="151"/>
      <c r="M6" s="182"/>
      <c r="N6" s="151"/>
      <c r="O6" s="182"/>
      <c r="P6" s="151"/>
      <c r="Q6" s="153"/>
    </row>
    <row r="7" spans="1:20" s="36" customFormat="1" ht="409.6" customHeight="1" x14ac:dyDescent="0.25">
      <c r="A7" s="183" t="str">
        <f>Gral!A5</f>
        <v>2.2. Experiencia como Docente (15%)</v>
      </c>
      <c r="B7" s="193" t="s">
        <v>27</v>
      </c>
      <c r="C7" s="31"/>
      <c r="D7" s="154">
        <f>'CÁLCULO DE PUNTOS fórmulas'!C7</f>
        <v>4.8</v>
      </c>
      <c r="E7" s="161" t="s">
        <v>129</v>
      </c>
      <c r="F7" s="159">
        <f>'CÁLCULO DE PUNTOS fórmulas'!D7</f>
        <v>13.54</v>
      </c>
      <c r="G7" s="161" t="s">
        <v>108</v>
      </c>
      <c r="H7" s="154">
        <f>'CÁLCULO DE PUNTOS fórmulas'!E7</f>
        <v>3.93</v>
      </c>
      <c r="I7" s="174" t="s">
        <v>127</v>
      </c>
      <c r="J7" s="154">
        <f>'CÁLCULO DE PUNTOS fórmulas'!F7</f>
        <v>3.93</v>
      </c>
      <c r="K7" s="176" t="s">
        <v>109</v>
      </c>
      <c r="L7" s="154">
        <f>'CÁLCULO DE PUNTOS fórmulas'!G7</f>
        <v>15.72</v>
      </c>
      <c r="M7" s="168" t="s">
        <v>134</v>
      </c>
      <c r="N7" s="154">
        <f>'CÁLCULO DE PUNTOS fórmulas'!H7</f>
        <v>100</v>
      </c>
      <c r="O7" s="171" t="s">
        <v>110</v>
      </c>
      <c r="P7" s="154">
        <f>'CÁLCULO DE PUNTOS fórmulas'!I7</f>
        <v>22.71</v>
      </c>
      <c r="Q7" s="156" t="s">
        <v>111</v>
      </c>
    </row>
    <row r="8" spans="1:20" s="36" customFormat="1" ht="409.6" customHeight="1" x14ac:dyDescent="0.25">
      <c r="A8" s="195"/>
      <c r="B8" s="194"/>
      <c r="C8" s="31"/>
      <c r="D8" s="155"/>
      <c r="E8" s="162"/>
      <c r="F8" s="160"/>
      <c r="G8" s="162"/>
      <c r="H8" s="155"/>
      <c r="I8" s="175"/>
      <c r="J8" s="155"/>
      <c r="K8" s="177"/>
      <c r="L8" s="155"/>
      <c r="M8" s="169"/>
      <c r="N8" s="155"/>
      <c r="O8" s="172"/>
      <c r="P8" s="155"/>
      <c r="Q8" s="157"/>
    </row>
    <row r="9" spans="1:20" s="36" customFormat="1" ht="258.75" customHeight="1" x14ac:dyDescent="0.25">
      <c r="A9" s="43"/>
      <c r="B9" s="57"/>
      <c r="C9" s="31"/>
      <c r="D9" s="41"/>
      <c r="E9" s="58"/>
      <c r="F9" s="59"/>
      <c r="G9" s="58"/>
      <c r="H9" s="41"/>
      <c r="I9" s="56"/>
      <c r="J9" s="41"/>
      <c r="K9" s="44"/>
      <c r="L9" s="41"/>
      <c r="M9" s="170"/>
      <c r="N9" s="41"/>
      <c r="O9" s="173"/>
      <c r="P9" s="41"/>
      <c r="Q9" s="158"/>
    </row>
    <row r="10" spans="1:20" s="36" customFormat="1" ht="409.5" customHeight="1" x14ac:dyDescent="0.25">
      <c r="A10" s="53" t="str">
        <f>Gral!A6</f>
        <v>2.3. Experiencia profesional adicional a la exigida en PPT como asesor en materia de contratación pública (15%)</v>
      </c>
      <c r="B10" s="55" t="s">
        <v>33</v>
      </c>
      <c r="C10" s="31"/>
      <c r="D10" s="82">
        <v>0</v>
      </c>
      <c r="E10" s="54" t="s">
        <v>99</v>
      </c>
      <c r="F10" s="82">
        <f>'CÁLCULO DE PUNTOS fórmulas'!D9</f>
        <v>71.430000000000007</v>
      </c>
      <c r="G10" s="54" t="s">
        <v>93</v>
      </c>
      <c r="H10" s="83">
        <f>'CÁLCULO DE PUNTOS fórmulas'!E9</f>
        <v>0</v>
      </c>
      <c r="I10" s="54" t="s">
        <v>133</v>
      </c>
      <c r="J10" s="83">
        <f>'CÁLCULO DE PUNTOS fórmulas'!F9</f>
        <v>0</v>
      </c>
      <c r="K10" s="54" t="s">
        <v>135</v>
      </c>
      <c r="L10" s="83">
        <f>'CÁLCULO DE PUNTOS fórmulas'!G9</f>
        <v>0</v>
      </c>
      <c r="M10" s="119" t="s">
        <v>136</v>
      </c>
      <c r="N10" s="83">
        <f>'CÁLCULO DE PUNTOS fórmulas'!H9</f>
        <v>100</v>
      </c>
      <c r="O10" s="45" t="s">
        <v>112</v>
      </c>
      <c r="P10" s="83">
        <f>'CÁLCULO DE PUNTOS fórmulas'!I9</f>
        <v>100</v>
      </c>
      <c r="Q10" s="119" t="s">
        <v>138</v>
      </c>
      <c r="T10" s="36">
        <f>2022-2005</f>
        <v>17</v>
      </c>
    </row>
    <row r="11" spans="1:20" s="36" customFormat="1" ht="268.2" customHeight="1" x14ac:dyDescent="0.25">
      <c r="A11" s="183" t="str">
        <f>Gral!A7</f>
        <v>2.4. Publicaciones en revistas, blogs de contratación, autoría de libros, etc., relacionadas con el objeto del contrato (7%).</v>
      </c>
      <c r="B11" s="196" t="s">
        <v>32</v>
      </c>
      <c r="C11" s="31"/>
      <c r="D11" s="150">
        <v>40</v>
      </c>
      <c r="E11" s="164" t="s">
        <v>130</v>
      </c>
      <c r="F11" s="150">
        <v>0</v>
      </c>
      <c r="G11" s="166" t="s">
        <v>30</v>
      </c>
      <c r="H11" s="150">
        <v>50</v>
      </c>
      <c r="I11" s="164" t="s">
        <v>132</v>
      </c>
      <c r="J11" s="150">
        <v>0</v>
      </c>
      <c r="K11" s="164" t="s">
        <v>137</v>
      </c>
      <c r="L11" s="150">
        <v>100</v>
      </c>
      <c r="M11" s="164" t="s">
        <v>115</v>
      </c>
      <c r="N11" s="150">
        <v>100</v>
      </c>
      <c r="O11" s="164" t="s">
        <v>114</v>
      </c>
      <c r="P11" s="150">
        <v>100</v>
      </c>
      <c r="Q11" s="164" t="s">
        <v>113</v>
      </c>
    </row>
    <row r="12" spans="1:20" s="36" customFormat="1" ht="409.6" customHeight="1" x14ac:dyDescent="0.25">
      <c r="A12" s="184"/>
      <c r="B12" s="197"/>
      <c r="C12" s="31"/>
      <c r="D12" s="163"/>
      <c r="E12" s="165"/>
      <c r="F12" s="163"/>
      <c r="G12" s="167"/>
      <c r="H12" s="163"/>
      <c r="I12" s="165"/>
      <c r="J12" s="163"/>
      <c r="K12" s="165"/>
      <c r="L12" s="163"/>
      <c r="M12" s="165"/>
      <c r="N12" s="163"/>
      <c r="O12" s="165"/>
      <c r="P12" s="163"/>
      <c r="Q12" s="165"/>
    </row>
    <row r="13" spans="1:20" s="36" customFormat="1" ht="328.5" customHeight="1" x14ac:dyDescent="0.25">
      <c r="A13" s="43" t="str">
        <f>Gral!A8</f>
        <v>2.5. Colaboración internacional del consultor/a (3%)</v>
      </c>
      <c r="B13" s="51" t="s">
        <v>31</v>
      </c>
      <c r="C13" s="31"/>
      <c r="D13" s="40">
        <v>0</v>
      </c>
      <c r="E13" s="52" t="s">
        <v>29</v>
      </c>
      <c r="F13" s="40">
        <v>100</v>
      </c>
      <c r="G13" s="46" t="s">
        <v>96</v>
      </c>
      <c r="H13" s="40">
        <v>0</v>
      </c>
      <c r="I13" s="86" t="s">
        <v>34</v>
      </c>
      <c r="J13" s="40">
        <v>0</v>
      </c>
      <c r="K13" s="86" t="s">
        <v>34</v>
      </c>
      <c r="L13" s="40">
        <v>100</v>
      </c>
      <c r="M13" s="42" t="s">
        <v>36</v>
      </c>
      <c r="N13" s="40">
        <v>100</v>
      </c>
      <c r="O13" s="42" t="s">
        <v>37</v>
      </c>
      <c r="P13" s="40">
        <v>100</v>
      </c>
      <c r="Q13" s="87" t="s">
        <v>97</v>
      </c>
    </row>
    <row r="14" spans="1:20" ht="12.75" customHeight="1" x14ac:dyDescent="0.25">
      <c r="A14" s="14">
        <v>1</v>
      </c>
      <c r="B14" s="14"/>
      <c r="C14" s="15"/>
      <c r="D14" s="37"/>
      <c r="E14" s="33"/>
      <c r="F14" s="37"/>
      <c r="G14" s="33"/>
      <c r="H14" s="37"/>
      <c r="I14" s="33"/>
      <c r="J14" s="37"/>
      <c r="K14" s="33"/>
      <c r="L14" s="37"/>
      <c r="M14" s="33"/>
      <c r="N14" s="37"/>
      <c r="O14" s="33"/>
      <c r="P14" s="37"/>
      <c r="Q14" s="33"/>
    </row>
    <row r="15" spans="1:20" ht="22.8" x14ac:dyDescent="0.25">
      <c r="D15" s="18" t="e">
        <f>IF(SUM(D5:D12)=SUM(Gral!#REF!,Gral!#REF!,Gral!C7:C8),"OK","ERROR")</f>
        <v>#REF!</v>
      </c>
    </row>
  </sheetData>
  <mergeCells count="57">
    <mergeCell ref="A11:A12"/>
    <mergeCell ref="A4:B4"/>
    <mergeCell ref="B5:B6"/>
    <mergeCell ref="A1:B1"/>
    <mergeCell ref="D1:E1"/>
    <mergeCell ref="A5:A6"/>
    <mergeCell ref="B7:B8"/>
    <mergeCell ref="A7:A8"/>
    <mergeCell ref="D7:D8"/>
    <mergeCell ref="E7:E8"/>
    <mergeCell ref="B11:B12"/>
    <mergeCell ref="E11:E12"/>
    <mergeCell ref="D5:D6"/>
    <mergeCell ref="E5:E6"/>
    <mergeCell ref="D11:D12"/>
    <mergeCell ref="N1:O1"/>
    <mergeCell ref="F5:F6"/>
    <mergeCell ref="G5:G6"/>
    <mergeCell ref="H5:H6"/>
    <mergeCell ref="I5:I6"/>
    <mergeCell ref="J5:J6"/>
    <mergeCell ref="K5:K6"/>
    <mergeCell ref="L5:L6"/>
    <mergeCell ref="M5:M6"/>
    <mergeCell ref="N5:N6"/>
    <mergeCell ref="O5:O6"/>
    <mergeCell ref="F1:G1"/>
    <mergeCell ref="H1:I1"/>
    <mergeCell ref="J1:K1"/>
    <mergeCell ref="L1:M1"/>
    <mergeCell ref="L7:L8"/>
    <mergeCell ref="N7:N8"/>
    <mergeCell ref="K11:K12"/>
    <mergeCell ref="L11:L12"/>
    <mergeCell ref="M11:M12"/>
    <mergeCell ref="N11:N12"/>
    <mergeCell ref="F7:F8"/>
    <mergeCell ref="G7:G8"/>
    <mergeCell ref="H7:H8"/>
    <mergeCell ref="P11:P12"/>
    <mergeCell ref="Q11:Q12"/>
    <mergeCell ref="F11:F12"/>
    <mergeCell ref="G11:G12"/>
    <mergeCell ref="H11:H12"/>
    <mergeCell ref="I11:I12"/>
    <mergeCell ref="J11:J12"/>
    <mergeCell ref="O11:O12"/>
    <mergeCell ref="M7:M9"/>
    <mergeCell ref="O7:O9"/>
    <mergeCell ref="I7:I8"/>
    <mergeCell ref="J7:J8"/>
    <mergeCell ref="K7:K8"/>
    <mergeCell ref="P1:Q1"/>
    <mergeCell ref="P5:P6"/>
    <mergeCell ref="Q5:Q6"/>
    <mergeCell ref="P7:P8"/>
    <mergeCell ref="Q7:Q9"/>
  </mergeCells>
  <pageMargins left="0.7" right="0.7" top="0.75" bottom="0.75" header="0.3" footer="0.3"/>
  <pageSetup paperSize="8" scale="25"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
  <sheetViews>
    <sheetView zoomScale="90" zoomScaleNormal="90" workbookViewId="0">
      <selection activeCell="D14" sqref="D14"/>
    </sheetView>
  </sheetViews>
  <sheetFormatPr baseColWidth="10" defaultRowHeight="13.2" x14ac:dyDescent="0.25"/>
  <cols>
    <col min="1" max="1" width="41.44140625" customWidth="1"/>
    <col min="2" max="2" width="17.6640625" customWidth="1"/>
    <col min="3" max="3" width="20.44140625" customWidth="1"/>
    <col min="4" max="4" width="23.33203125" customWidth="1"/>
    <col min="5" max="5" width="29.5546875" customWidth="1"/>
    <col min="6" max="6" width="24" customWidth="1"/>
    <col min="9" max="9" width="13.6640625" customWidth="1"/>
  </cols>
  <sheetData>
    <row r="1" spans="1:11" ht="13.8" thickBot="1" x14ac:dyDescent="0.3"/>
    <row r="2" spans="1:11" ht="33" customHeight="1" x14ac:dyDescent="0.25">
      <c r="A2" s="98" t="s">
        <v>11</v>
      </c>
      <c r="B2" s="99" t="s">
        <v>2</v>
      </c>
      <c r="C2" s="198" t="s">
        <v>12</v>
      </c>
      <c r="D2" s="199"/>
      <c r="E2" s="199"/>
      <c r="F2" s="200"/>
      <c r="G2" s="97"/>
      <c r="H2" s="97"/>
      <c r="I2" s="97"/>
    </row>
    <row r="3" spans="1:11" ht="75" customHeight="1" x14ac:dyDescent="0.25">
      <c r="A3" s="100" t="s">
        <v>23</v>
      </c>
      <c r="B3" s="101" t="s">
        <v>18</v>
      </c>
      <c r="C3" s="101" t="s">
        <v>103</v>
      </c>
      <c r="D3" s="101" t="s">
        <v>20</v>
      </c>
      <c r="E3" s="101" t="s">
        <v>21</v>
      </c>
      <c r="F3" s="101" t="s">
        <v>22</v>
      </c>
    </row>
    <row r="4" spans="1:11" x14ac:dyDescent="0.25">
      <c r="A4" s="102" t="str">
        <f>Resumen!B4</f>
        <v>ARAÚJO&amp;BENETTI</v>
      </c>
      <c r="B4" s="109" t="s">
        <v>46</v>
      </c>
      <c r="C4" s="103">
        <v>11</v>
      </c>
      <c r="D4" s="104" t="s">
        <v>102</v>
      </c>
      <c r="E4" s="105">
        <v>4</v>
      </c>
      <c r="F4" s="104" t="s">
        <v>50</v>
      </c>
      <c r="G4" s="92"/>
      <c r="H4" s="91"/>
      <c r="I4" s="91"/>
      <c r="J4" s="93"/>
      <c r="K4" s="94"/>
    </row>
    <row r="5" spans="1:11" x14ac:dyDescent="0.25">
      <c r="A5" s="106" t="str">
        <f>Resumen!B6</f>
        <v>EGUESAN ENERGY, S.L</v>
      </c>
      <c r="B5" s="109" t="s">
        <v>101</v>
      </c>
      <c r="C5" s="103">
        <v>31</v>
      </c>
      <c r="D5" s="104" t="s">
        <v>104</v>
      </c>
      <c r="E5" s="107">
        <v>0</v>
      </c>
      <c r="F5" s="108" t="s">
        <v>58</v>
      </c>
      <c r="G5" s="95"/>
      <c r="H5" s="95"/>
      <c r="I5" s="95"/>
      <c r="J5" s="201"/>
      <c r="K5" s="201"/>
    </row>
    <row r="6" spans="1:11" ht="13.5" customHeight="1" x14ac:dyDescent="0.25">
      <c r="A6" s="106" t="str">
        <f>Resumen!B8</f>
        <v>LACASA ABOGADOS</v>
      </c>
      <c r="B6" s="110" t="s">
        <v>55</v>
      </c>
      <c r="C6" s="103">
        <v>9</v>
      </c>
      <c r="D6" s="104" t="s">
        <v>102</v>
      </c>
      <c r="E6" s="107">
        <v>5</v>
      </c>
      <c r="F6" s="108" t="s">
        <v>50</v>
      </c>
      <c r="G6" s="95"/>
      <c r="H6" s="95"/>
      <c r="I6" s="95"/>
      <c r="J6" s="93"/>
      <c r="K6" s="94"/>
    </row>
    <row r="7" spans="1:11" x14ac:dyDescent="0.25">
      <c r="A7" s="106" t="str">
        <f>Resumen!B10</f>
        <v>MONTALVO ASOCIADOS</v>
      </c>
      <c r="B7" s="110" t="s">
        <v>55</v>
      </c>
      <c r="C7" s="103">
        <v>9</v>
      </c>
      <c r="D7" s="104" t="s">
        <v>102</v>
      </c>
      <c r="E7" s="103">
        <v>0</v>
      </c>
      <c r="F7" s="108" t="s">
        <v>50</v>
      </c>
      <c r="G7" s="96"/>
      <c r="H7" s="96"/>
      <c r="I7" s="96"/>
      <c r="J7" s="201"/>
      <c r="K7" s="201"/>
    </row>
    <row r="8" spans="1:11" ht="13.5" customHeight="1" x14ac:dyDescent="0.25">
      <c r="A8" s="106" t="str">
        <f>Resumen!B12</f>
        <v>VAN BEVEREN</v>
      </c>
      <c r="B8" s="110" t="s">
        <v>55</v>
      </c>
      <c r="C8" s="103">
        <v>36</v>
      </c>
      <c r="D8" s="104" t="s">
        <v>102</v>
      </c>
      <c r="E8" s="107">
        <v>10</v>
      </c>
      <c r="F8" s="108" t="s">
        <v>58</v>
      </c>
      <c r="G8" s="95"/>
      <c r="H8" s="95"/>
      <c r="I8" s="95"/>
      <c r="J8" s="93"/>
      <c r="K8" s="94"/>
    </row>
    <row r="9" spans="1:11" x14ac:dyDescent="0.25">
      <c r="A9" s="106" t="str">
        <f>Resumen!B14</f>
        <v>JAVIER VÁZQUEZ</v>
      </c>
      <c r="B9" s="110" t="s">
        <v>55</v>
      </c>
      <c r="C9" s="103">
        <v>229</v>
      </c>
      <c r="D9" s="104" t="s">
        <v>105</v>
      </c>
      <c r="E9" s="103">
        <v>25</v>
      </c>
      <c r="F9" s="108" t="s">
        <v>58</v>
      </c>
      <c r="G9" s="96"/>
      <c r="H9" s="96"/>
      <c r="I9" s="96"/>
      <c r="J9" s="202"/>
      <c r="K9" s="202"/>
    </row>
    <row r="10" spans="1:11" ht="13.5" customHeight="1" x14ac:dyDescent="0.25">
      <c r="A10" s="106" t="str">
        <f>Resumen!B16</f>
        <v>yKsios DIGITAL GROWTH</v>
      </c>
      <c r="B10" s="110" t="s">
        <v>55</v>
      </c>
      <c r="C10" s="103">
        <v>52</v>
      </c>
      <c r="D10" s="104" t="s">
        <v>105</v>
      </c>
      <c r="E10" s="107">
        <v>21</v>
      </c>
      <c r="F10" s="108" t="s">
        <v>58</v>
      </c>
      <c r="G10" s="95"/>
      <c r="H10" s="95"/>
      <c r="I10" s="95"/>
      <c r="J10" s="93"/>
      <c r="K10" s="94"/>
    </row>
    <row r="11" spans="1:11" ht="45.75" customHeight="1" x14ac:dyDescent="0.25">
      <c r="C11" s="96"/>
      <c r="D11" s="96"/>
      <c r="E11" s="96"/>
      <c r="F11" s="91"/>
      <c r="G11" s="96"/>
      <c r="H11" s="96"/>
      <c r="I11" s="96"/>
      <c r="J11" s="202"/>
      <c r="K11" s="202"/>
    </row>
    <row r="12" spans="1:11" ht="13.5" customHeight="1" x14ac:dyDescent="0.25">
      <c r="C12" s="91"/>
      <c r="D12" s="91"/>
      <c r="E12" s="91"/>
      <c r="F12" s="91"/>
      <c r="G12" s="91"/>
      <c r="H12" s="91"/>
      <c r="I12" s="91"/>
      <c r="J12" s="93"/>
      <c r="K12" s="94"/>
    </row>
    <row r="13" spans="1:11" ht="45.75" customHeight="1" x14ac:dyDescent="0.25">
      <c r="C13" s="93"/>
      <c r="D13" s="93"/>
      <c r="E13" s="93"/>
      <c r="F13" s="93"/>
      <c r="G13" s="93"/>
      <c r="H13" s="93"/>
      <c r="I13" s="93"/>
      <c r="J13" s="202"/>
      <c r="K13" s="202"/>
    </row>
    <row r="14" spans="1:11" ht="13.5" customHeight="1" x14ac:dyDescent="0.25">
      <c r="C14" s="93"/>
      <c r="D14" s="93"/>
      <c r="E14" s="93"/>
      <c r="F14" s="93"/>
      <c r="G14" s="93"/>
      <c r="H14" s="93"/>
      <c r="I14" s="93"/>
      <c r="J14" s="93"/>
      <c r="K14" s="93"/>
    </row>
  </sheetData>
  <mergeCells count="6">
    <mergeCell ref="J13:K13"/>
    <mergeCell ref="C2:F2"/>
    <mergeCell ref="J5:K5"/>
    <mergeCell ref="J7:K7"/>
    <mergeCell ref="J9:K9"/>
    <mergeCell ref="J11:K1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7"/>
  <sheetViews>
    <sheetView zoomScale="60" zoomScaleNormal="60" workbookViewId="0">
      <pane xSplit="2" ySplit="2" topLeftCell="C9" activePane="bottomRight" state="frozen"/>
      <selection pane="topRight" activeCell="C1" sqref="C1"/>
      <selection pane="bottomLeft" activeCell="A3" sqref="A3"/>
      <selection pane="bottomRight" activeCell="H16" sqref="H16:H17"/>
    </sheetView>
  </sheetViews>
  <sheetFormatPr baseColWidth="10" defaultColWidth="11.44140625" defaultRowHeight="13.2" x14ac:dyDescent="0.25"/>
  <cols>
    <col min="1" max="1" width="11.44140625" style="60"/>
    <col min="2" max="2" width="21.5546875" style="60" customWidth="1"/>
    <col min="3" max="3" width="15.109375" style="60" customWidth="1"/>
    <col min="4" max="4" width="29.44140625" style="60" customWidth="1"/>
    <col min="5" max="5" width="11.44140625" style="60"/>
    <col min="6" max="6" width="17" style="60" customWidth="1"/>
    <col min="7" max="7" width="40.6640625" style="60" customWidth="1"/>
    <col min="8" max="8" width="17.6640625" style="60" customWidth="1"/>
    <col min="9" max="9" width="50.6640625" style="60" customWidth="1"/>
    <col min="10" max="10" width="39.44140625" style="60" customWidth="1"/>
    <col min="11" max="11" width="17.109375" style="60" customWidth="1"/>
    <col min="12" max="12" width="32.109375" style="60" customWidth="1"/>
    <col min="13" max="13" width="22" style="60" customWidth="1"/>
    <col min="14" max="14" width="21.88671875" style="60" customWidth="1"/>
    <col min="15" max="15" width="38" style="60" customWidth="1"/>
    <col min="16" max="16" width="32.109375" style="60" customWidth="1"/>
    <col min="17" max="16384" width="11.44140625" style="60"/>
  </cols>
  <sheetData>
    <row r="1" spans="1:16" ht="13.8" thickBot="1" x14ac:dyDescent="0.3">
      <c r="A1" s="236" t="str">
        <f>Gral!A1</f>
        <v>E22-0001</v>
      </c>
      <c r="B1" s="237"/>
      <c r="C1" s="238" t="s">
        <v>38</v>
      </c>
      <c r="D1" s="238"/>
      <c r="E1" s="238"/>
      <c r="F1" s="238"/>
      <c r="G1" s="238"/>
      <c r="H1" s="238"/>
      <c r="I1" s="238"/>
      <c r="J1" s="238"/>
      <c r="K1" s="238"/>
      <c r="L1" s="238"/>
      <c r="M1" s="238"/>
      <c r="N1" s="238"/>
      <c r="O1" s="238"/>
      <c r="P1" s="239"/>
    </row>
    <row r="2" spans="1:16" ht="59.25" customHeight="1" x14ac:dyDescent="0.25">
      <c r="A2" s="117"/>
      <c r="B2" s="112" t="s">
        <v>5</v>
      </c>
      <c r="C2" s="240" t="s">
        <v>18</v>
      </c>
      <c r="D2" s="241"/>
      <c r="E2" s="242"/>
      <c r="F2" s="240" t="s">
        <v>19</v>
      </c>
      <c r="G2" s="241"/>
      <c r="H2" s="242"/>
      <c r="I2" s="240" t="s">
        <v>20</v>
      </c>
      <c r="J2" s="241"/>
      <c r="K2" s="242"/>
      <c r="L2" s="240" t="s">
        <v>21</v>
      </c>
      <c r="M2" s="241"/>
      <c r="N2" s="242"/>
      <c r="O2" s="240" t="s">
        <v>22</v>
      </c>
      <c r="P2" s="242"/>
    </row>
    <row r="3" spans="1:16" ht="44.25" customHeight="1" x14ac:dyDescent="0.25">
      <c r="A3" s="118"/>
      <c r="B3" s="113"/>
      <c r="C3" s="114" t="s">
        <v>39</v>
      </c>
      <c r="D3" s="111" t="s">
        <v>40</v>
      </c>
      <c r="E3" s="115" t="s">
        <v>41</v>
      </c>
      <c r="F3" s="114" t="s">
        <v>39</v>
      </c>
      <c r="G3" s="111" t="s">
        <v>40</v>
      </c>
      <c r="H3" s="115" t="s">
        <v>42</v>
      </c>
      <c r="I3" s="114" t="s">
        <v>39</v>
      </c>
      <c r="J3" s="111" t="s">
        <v>43</v>
      </c>
      <c r="K3" s="116" t="s">
        <v>44</v>
      </c>
      <c r="L3" s="114" t="s">
        <v>39</v>
      </c>
      <c r="M3" s="111" t="s">
        <v>40</v>
      </c>
      <c r="N3" s="116" t="s">
        <v>45</v>
      </c>
      <c r="O3" s="114" t="s">
        <v>39</v>
      </c>
      <c r="P3" s="115" t="s">
        <v>40</v>
      </c>
    </row>
    <row r="4" spans="1:16" ht="21" customHeight="1" x14ac:dyDescent="0.25">
      <c r="A4" s="211">
        <v>1</v>
      </c>
      <c r="B4" s="213" t="s">
        <v>13</v>
      </c>
      <c r="C4" s="205" t="s">
        <v>46</v>
      </c>
      <c r="D4" s="215" t="s">
        <v>116</v>
      </c>
      <c r="E4" s="203">
        <v>75</v>
      </c>
      <c r="F4" s="217" t="s">
        <v>47</v>
      </c>
      <c r="G4" s="215" t="s">
        <v>67</v>
      </c>
      <c r="H4" s="203">
        <v>11</v>
      </c>
      <c r="I4" s="209" t="s">
        <v>81</v>
      </c>
      <c r="J4" s="219" t="s">
        <v>81</v>
      </c>
      <c r="K4" s="203">
        <v>0</v>
      </c>
      <c r="L4" s="205" t="s">
        <v>48</v>
      </c>
      <c r="M4" s="207" t="s">
        <v>49</v>
      </c>
      <c r="N4" s="203">
        <v>4</v>
      </c>
      <c r="O4" s="217" t="s">
        <v>50</v>
      </c>
      <c r="P4" s="210" t="s">
        <v>51</v>
      </c>
    </row>
    <row r="5" spans="1:16" ht="96.75" customHeight="1" x14ac:dyDescent="0.25">
      <c r="A5" s="211"/>
      <c r="B5" s="213"/>
      <c r="C5" s="205"/>
      <c r="D5" s="207"/>
      <c r="E5" s="203"/>
      <c r="F5" s="217"/>
      <c r="G5" s="215"/>
      <c r="H5" s="203"/>
      <c r="I5" s="209"/>
      <c r="J5" s="219"/>
      <c r="K5" s="203"/>
      <c r="L5" s="205"/>
      <c r="M5" s="207"/>
      <c r="N5" s="203"/>
      <c r="O5" s="217"/>
      <c r="P5" s="210"/>
    </row>
    <row r="6" spans="1:16" ht="21" customHeight="1" x14ac:dyDescent="0.25">
      <c r="A6" s="211">
        <v>2</v>
      </c>
      <c r="B6" s="213" t="s">
        <v>14</v>
      </c>
      <c r="C6" s="205" t="s">
        <v>46</v>
      </c>
      <c r="D6" s="215" t="s">
        <v>68</v>
      </c>
      <c r="E6" s="203">
        <v>0</v>
      </c>
      <c r="F6" s="217" t="s">
        <v>52</v>
      </c>
      <c r="G6" s="207" t="s">
        <v>53</v>
      </c>
      <c r="H6" s="203">
        <v>31</v>
      </c>
      <c r="I6" s="217" t="s">
        <v>54</v>
      </c>
      <c r="J6" s="234" t="s">
        <v>54</v>
      </c>
      <c r="K6" s="203">
        <v>5</v>
      </c>
      <c r="L6" s="235" t="s">
        <v>30</v>
      </c>
      <c r="M6" s="207" t="s">
        <v>51</v>
      </c>
      <c r="N6" s="203">
        <v>0</v>
      </c>
      <c r="O6" s="209" t="s">
        <v>87</v>
      </c>
      <c r="P6" s="227" t="s">
        <v>58</v>
      </c>
    </row>
    <row r="7" spans="1:16" ht="80.25" customHeight="1" x14ac:dyDescent="0.25">
      <c r="A7" s="211"/>
      <c r="B7" s="213"/>
      <c r="C7" s="205"/>
      <c r="D7" s="215"/>
      <c r="E7" s="203"/>
      <c r="F7" s="217"/>
      <c r="G7" s="207"/>
      <c r="H7" s="203"/>
      <c r="I7" s="217"/>
      <c r="J7" s="234"/>
      <c r="K7" s="203"/>
      <c r="L7" s="235"/>
      <c r="M7" s="207"/>
      <c r="N7" s="203"/>
      <c r="O7" s="209"/>
      <c r="P7" s="231"/>
    </row>
    <row r="8" spans="1:16" ht="21" customHeight="1" x14ac:dyDescent="0.25">
      <c r="A8" s="232">
        <v>3</v>
      </c>
      <c r="B8" s="233" t="s">
        <v>15</v>
      </c>
      <c r="C8" s="205" t="s">
        <v>55</v>
      </c>
      <c r="D8" s="228" t="s">
        <v>123</v>
      </c>
      <c r="E8" s="203">
        <v>100</v>
      </c>
      <c r="F8" s="217" t="s">
        <v>78</v>
      </c>
      <c r="G8" s="223" t="s">
        <v>118</v>
      </c>
      <c r="H8" s="203">
        <v>9</v>
      </c>
      <c r="I8" s="217" t="s">
        <v>82</v>
      </c>
      <c r="J8" s="215" t="s">
        <v>69</v>
      </c>
      <c r="K8" s="203">
        <v>0</v>
      </c>
      <c r="L8" s="205" t="s">
        <v>56</v>
      </c>
      <c r="M8" s="207" t="s">
        <v>57</v>
      </c>
      <c r="N8" s="203">
        <v>5</v>
      </c>
      <c r="O8" s="209" t="s">
        <v>122</v>
      </c>
      <c r="P8" s="210" t="s">
        <v>50</v>
      </c>
    </row>
    <row r="9" spans="1:16" ht="138.75" customHeight="1" x14ac:dyDescent="0.25">
      <c r="A9" s="232"/>
      <c r="B9" s="233"/>
      <c r="C9" s="205"/>
      <c r="D9" s="229"/>
      <c r="E9" s="203"/>
      <c r="F9" s="217"/>
      <c r="G9" s="230"/>
      <c r="H9" s="203"/>
      <c r="I9" s="217"/>
      <c r="J9" s="207"/>
      <c r="K9" s="203"/>
      <c r="L9" s="205"/>
      <c r="M9" s="207"/>
      <c r="N9" s="203"/>
      <c r="O9" s="209"/>
      <c r="P9" s="210"/>
    </row>
    <row r="10" spans="1:16" ht="21" customHeight="1" x14ac:dyDescent="0.25">
      <c r="A10" s="211">
        <v>4</v>
      </c>
      <c r="B10" s="213" t="s">
        <v>76</v>
      </c>
      <c r="C10" s="205" t="s">
        <v>55</v>
      </c>
      <c r="D10" s="228" t="s">
        <v>124</v>
      </c>
      <c r="E10" s="203">
        <v>100</v>
      </c>
      <c r="F10" s="217" t="s">
        <v>78</v>
      </c>
      <c r="G10" s="215" t="s">
        <v>119</v>
      </c>
      <c r="H10" s="203">
        <v>9</v>
      </c>
      <c r="I10" s="208" t="s">
        <v>83</v>
      </c>
      <c r="J10" s="215" t="s">
        <v>70</v>
      </c>
      <c r="K10" s="203">
        <v>0</v>
      </c>
      <c r="L10" s="209" t="s">
        <v>85</v>
      </c>
      <c r="M10" s="207" t="s">
        <v>59</v>
      </c>
      <c r="N10" s="203">
        <v>0</v>
      </c>
      <c r="O10" s="226" t="s">
        <v>50</v>
      </c>
      <c r="P10" s="227" t="s">
        <v>50</v>
      </c>
    </row>
    <row r="11" spans="1:16" ht="113.25" customHeight="1" x14ac:dyDescent="0.25">
      <c r="A11" s="211"/>
      <c r="B11" s="213"/>
      <c r="C11" s="205"/>
      <c r="D11" s="229"/>
      <c r="E11" s="203"/>
      <c r="F11" s="217"/>
      <c r="G11" s="207"/>
      <c r="H11" s="203"/>
      <c r="I11" s="209"/>
      <c r="J11" s="207"/>
      <c r="K11" s="203"/>
      <c r="L11" s="209"/>
      <c r="M11" s="207"/>
      <c r="N11" s="203"/>
      <c r="O11" s="226"/>
      <c r="P11" s="227"/>
    </row>
    <row r="12" spans="1:16" ht="21" customHeight="1" x14ac:dyDescent="0.25">
      <c r="A12" s="211">
        <v>5</v>
      </c>
      <c r="B12" s="213" t="s">
        <v>35</v>
      </c>
      <c r="C12" s="205" t="s">
        <v>77</v>
      </c>
      <c r="D12" s="228" t="s">
        <v>125</v>
      </c>
      <c r="E12" s="203">
        <v>100</v>
      </c>
      <c r="F12" s="217" t="s">
        <v>79</v>
      </c>
      <c r="G12" s="219" t="s">
        <v>60</v>
      </c>
      <c r="H12" s="203">
        <v>36</v>
      </c>
      <c r="I12" s="225" t="s">
        <v>121</v>
      </c>
      <c r="J12" s="207" t="s">
        <v>92</v>
      </c>
      <c r="K12" s="203">
        <v>0</v>
      </c>
      <c r="L12" s="205" t="s">
        <v>86</v>
      </c>
      <c r="M12" s="207" t="s">
        <v>95</v>
      </c>
      <c r="N12" s="203">
        <v>10</v>
      </c>
      <c r="O12" s="209" t="s">
        <v>88</v>
      </c>
      <c r="P12" s="210" t="s">
        <v>58</v>
      </c>
    </row>
    <row r="13" spans="1:16" ht="195.75" customHeight="1" x14ac:dyDescent="0.25">
      <c r="A13" s="211"/>
      <c r="B13" s="213"/>
      <c r="C13" s="205"/>
      <c r="D13" s="229"/>
      <c r="E13" s="203"/>
      <c r="F13" s="217"/>
      <c r="G13" s="219"/>
      <c r="H13" s="203"/>
      <c r="I13" s="225"/>
      <c r="J13" s="207"/>
      <c r="K13" s="203"/>
      <c r="L13" s="205"/>
      <c r="M13" s="207"/>
      <c r="N13" s="203"/>
      <c r="O13" s="209"/>
      <c r="P13" s="210"/>
    </row>
    <row r="14" spans="1:16" ht="21" customHeight="1" x14ac:dyDescent="0.25">
      <c r="A14" s="211">
        <v>6</v>
      </c>
      <c r="B14" s="213" t="s">
        <v>16</v>
      </c>
      <c r="C14" s="205" t="s">
        <v>55</v>
      </c>
      <c r="D14" s="215" t="s">
        <v>117</v>
      </c>
      <c r="E14" s="203">
        <v>100</v>
      </c>
      <c r="F14" s="217" t="s">
        <v>61</v>
      </c>
      <c r="G14" s="219" t="s">
        <v>62</v>
      </c>
      <c r="H14" s="220">
        <v>229</v>
      </c>
      <c r="I14" s="205" t="s">
        <v>84</v>
      </c>
      <c r="J14" s="207" t="s">
        <v>84</v>
      </c>
      <c r="K14" s="203">
        <v>7</v>
      </c>
      <c r="L14" s="205" t="s">
        <v>63</v>
      </c>
      <c r="M14" s="207" t="s">
        <v>64</v>
      </c>
      <c r="N14" s="203">
        <v>25</v>
      </c>
      <c r="O14" s="208" t="s">
        <v>89</v>
      </c>
      <c r="P14" s="210" t="s">
        <v>58</v>
      </c>
    </row>
    <row r="15" spans="1:16" ht="119.25" customHeight="1" x14ac:dyDescent="0.25">
      <c r="A15" s="211"/>
      <c r="B15" s="213"/>
      <c r="C15" s="205"/>
      <c r="D15" s="207"/>
      <c r="E15" s="203"/>
      <c r="F15" s="217"/>
      <c r="G15" s="219"/>
      <c r="H15" s="220"/>
      <c r="I15" s="205"/>
      <c r="J15" s="207"/>
      <c r="K15" s="203"/>
      <c r="L15" s="205"/>
      <c r="M15" s="207"/>
      <c r="N15" s="203"/>
      <c r="O15" s="209"/>
      <c r="P15" s="210"/>
    </row>
    <row r="16" spans="1:16" ht="21" customHeight="1" x14ac:dyDescent="0.25">
      <c r="A16" s="211">
        <v>7</v>
      </c>
      <c r="B16" s="213" t="s">
        <v>17</v>
      </c>
      <c r="C16" s="205" t="s">
        <v>55</v>
      </c>
      <c r="D16" s="215" t="s">
        <v>117</v>
      </c>
      <c r="E16" s="203">
        <v>100</v>
      </c>
      <c r="F16" s="217" t="s">
        <v>80</v>
      </c>
      <c r="G16" s="223" t="s">
        <v>120</v>
      </c>
      <c r="H16" s="203">
        <v>52</v>
      </c>
      <c r="I16" s="208" t="s">
        <v>94</v>
      </c>
      <c r="J16" s="207" t="s">
        <v>84</v>
      </c>
      <c r="K16" s="203">
        <v>7</v>
      </c>
      <c r="L16" s="205" t="s">
        <v>65</v>
      </c>
      <c r="M16" s="207" t="s">
        <v>66</v>
      </c>
      <c r="N16" s="203">
        <v>21</v>
      </c>
      <c r="O16" s="209" t="s">
        <v>90</v>
      </c>
      <c r="P16" s="210" t="s">
        <v>58</v>
      </c>
    </row>
    <row r="17" spans="1:16" ht="102" customHeight="1" thickBot="1" x14ac:dyDescent="0.3">
      <c r="A17" s="212"/>
      <c r="B17" s="214"/>
      <c r="C17" s="206"/>
      <c r="D17" s="216"/>
      <c r="E17" s="204"/>
      <c r="F17" s="218"/>
      <c r="G17" s="224"/>
      <c r="H17" s="204"/>
      <c r="I17" s="221"/>
      <c r="J17" s="216"/>
      <c r="K17" s="204"/>
      <c r="L17" s="206"/>
      <c r="M17" s="216"/>
      <c r="N17" s="204"/>
      <c r="O17" s="221"/>
      <c r="P17" s="222"/>
    </row>
  </sheetData>
  <mergeCells count="119">
    <mergeCell ref="A1:B1"/>
    <mergeCell ref="C1:P1"/>
    <mergeCell ref="C2:E2"/>
    <mergeCell ref="F2:H2"/>
    <mergeCell ref="I2:K2"/>
    <mergeCell ref="L2:N2"/>
    <mergeCell ref="O2:P2"/>
    <mergeCell ref="M4:M5"/>
    <mergeCell ref="N4:N5"/>
    <mergeCell ref="O4:O5"/>
    <mergeCell ref="P4:P5"/>
    <mergeCell ref="J4:J5"/>
    <mergeCell ref="K4:K5"/>
    <mergeCell ref="L4:L5"/>
    <mergeCell ref="G4:G5"/>
    <mergeCell ref="H4:H5"/>
    <mergeCell ref="I4:I5"/>
    <mergeCell ref="A4:A5"/>
    <mergeCell ref="B4:B5"/>
    <mergeCell ref="C4:C5"/>
    <mergeCell ref="D4:D5"/>
    <mergeCell ref="E4:E5"/>
    <mergeCell ref="F4:F5"/>
    <mergeCell ref="N6:N7"/>
    <mergeCell ref="O6:O7"/>
    <mergeCell ref="P6:P7"/>
    <mergeCell ref="A8:A9"/>
    <mergeCell ref="B8:B9"/>
    <mergeCell ref="C8:C9"/>
    <mergeCell ref="D8:D9"/>
    <mergeCell ref="E8:E9"/>
    <mergeCell ref="F8:F9"/>
    <mergeCell ref="G6:G7"/>
    <mergeCell ref="H6:H7"/>
    <mergeCell ref="I6:I7"/>
    <mergeCell ref="J6:J7"/>
    <mergeCell ref="K6:K7"/>
    <mergeCell ref="L6:L7"/>
    <mergeCell ref="M8:M9"/>
    <mergeCell ref="N8:N9"/>
    <mergeCell ref="O8:O9"/>
    <mergeCell ref="P8:P9"/>
    <mergeCell ref="J8:J9"/>
    <mergeCell ref="K8:K9"/>
    <mergeCell ref="L8:L9"/>
    <mergeCell ref="A6:A7"/>
    <mergeCell ref="B6:B7"/>
    <mergeCell ref="B10:B11"/>
    <mergeCell ref="C10:C11"/>
    <mergeCell ref="D10:D11"/>
    <mergeCell ref="E10:E11"/>
    <mergeCell ref="F10:F11"/>
    <mergeCell ref="G8:G9"/>
    <mergeCell ref="H8:H9"/>
    <mergeCell ref="I8:I9"/>
    <mergeCell ref="M6:M7"/>
    <mergeCell ref="C6:C7"/>
    <mergeCell ref="D6:D7"/>
    <mergeCell ref="E6:E7"/>
    <mergeCell ref="F6:F7"/>
    <mergeCell ref="M10:M11"/>
    <mergeCell ref="N10:N11"/>
    <mergeCell ref="O10:O11"/>
    <mergeCell ref="P10:P11"/>
    <mergeCell ref="A12:A13"/>
    <mergeCell ref="B12:B13"/>
    <mergeCell ref="C12:C13"/>
    <mergeCell ref="D12:D13"/>
    <mergeCell ref="E12:E13"/>
    <mergeCell ref="F12:F13"/>
    <mergeCell ref="G10:G11"/>
    <mergeCell ref="H10:H11"/>
    <mergeCell ref="I10:I11"/>
    <mergeCell ref="J10:J11"/>
    <mergeCell ref="K10:K11"/>
    <mergeCell ref="L10:L11"/>
    <mergeCell ref="M12:M13"/>
    <mergeCell ref="N12:N13"/>
    <mergeCell ref="O12:O13"/>
    <mergeCell ref="P12:P13"/>
    <mergeCell ref="J12:J13"/>
    <mergeCell ref="K12:K13"/>
    <mergeCell ref="L12:L13"/>
    <mergeCell ref="A10:A11"/>
    <mergeCell ref="I16:I17"/>
    <mergeCell ref="J16:J17"/>
    <mergeCell ref="A14:A15"/>
    <mergeCell ref="B14:B15"/>
    <mergeCell ref="C14:C15"/>
    <mergeCell ref="D14:D15"/>
    <mergeCell ref="E14:E15"/>
    <mergeCell ref="F14:F15"/>
    <mergeCell ref="G12:G13"/>
    <mergeCell ref="H12:H13"/>
    <mergeCell ref="I12:I13"/>
    <mergeCell ref="K16:K17"/>
    <mergeCell ref="L16:L17"/>
    <mergeCell ref="M14:M15"/>
    <mergeCell ref="N14:N15"/>
    <mergeCell ref="O14:O15"/>
    <mergeCell ref="P14:P15"/>
    <mergeCell ref="A16:A17"/>
    <mergeCell ref="B16:B17"/>
    <mergeCell ref="C16:C17"/>
    <mergeCell ref="D16:D17"/>
    <mergeCell ref="E16:E17"/>
    <mergeCell ref="F16:F17"/>
    <mergeCell ref="G14:G15"/>
    <mergeCell ref="H14:H15"/>
    <mergeCell ref="I14:I15"/>
    <mergeCell ref="J14:J15"/>
    <mergeCell ref="K14:K15"/>
    <mergeCell ref="L14:L15"/>
    <mergeCell ref="M16:M17"/>
    <mergeCell ref="N16:N17"/>
    <mergeCell ref="O16:O17"/>
    <mergeCell ref="P16:P17"/>
    <mergeCell ref="G16:G17"/>
    <mergeCell ref="H16:H17"/>
  </mergeCells>
  <pageMargins left="0.7" right="0.7" top="0.75" bottom="0.75" header="0.3" footer="0.3"/>
  <pageSetup paperSize="8" scale="4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election activeCell="K7" sqref="K7"/>
    </sheetView>
  </sheetViews>
  <sheetFormatPr baseColWidth="10" defaultRowHeight="13.2" x14ac:dyDescent="0.25"/>
  <cols>
    <col min="1" max="1" width="41.44140625" customWidth="1"/>
    <col min="4" max="4" width="14" customWidth="1"/>
    <col min="9" max="9" width="13.6640625" customWidth="1"/>
  </cols>
  <sheetData>
    <row r="1" spans="1:11" ht="13.8" thickBot="1" x14ac:dyDescent="0.3"/>
    <row r="2" spans="1:11" ht="33" customHeight="1" thickBot="1" x14ac:dyDescent="0.3">
      <c r="A2" s="84" t="s">
        <v>11</v>
      </c>
      <c r="B2" s="85" t="s">
        <v>2</v>
      </c>
      <c r="C2" s="243" t="s">
        <v>12</v>
      </c>
      <c r="D2" s="244"/>
      <c r="E2" s="244"/>
      <c r="F2" s="244"/>
      <c r="G2" s="244"/>
      <c r="H2" s="244"/>
      <c r="I2" s="245"/>
    </row>
    <row r="3" spans="1:11" ht="30" customHeight="1" thickBot="1" x14ac:dyDescent="0.3">
      <c r="A3" s="80" t="s">
        <v>23</v>
      </c>
      <c r="B3" s="81"/>
      <c r="C3" s="88" t="str">
        <f>Resumen!B4</f>
        <v>ARAÚJO&amp;BENETTI</v>
      </c>
      <c r="D3" s="89" t="str">
        <f>Resumen!B6</f>
        <v>EGUESAN ENERGY, S.L</v>
      </c>
      <c r="E3" s="89" t="str">
        <f>Resumen!B8</f>
        <v>LACASA ABOGADOS</v>
      </c>
      <c r="F3" s="89" t="str">
        <f>Resumen!B10</f>
        <v>MONTALVO ASOCIADOS</v>
      </c>
      <c r="G3" s="89" t="str">
        <f>Resumen!B12</f>
        <v>VAN BEVEREN</v>
      </c>
      <c r="H3" s="89" t="str">
        <f>Resumen!B14</f>
        <v>JAVIER VÁZQUEZ</v>
      </c>
      <c r="I3" s="90" t="str">
        <f>Resumen!B16</f>
        <v>yKsios DIGITAL GROWTH</v>
      </c>
    </row>
    <row r="4" spans="1:11" ht="52.8" x14ac:dyDescent="0.25">
      <c r="A4" s="65" t="s">
        <v>18</v>
      </c>
      <c r="B4" s="69">
        <v>100</v>
      </c>
      <c r="C4" s="77" t="s">
        <v>46</v>
      </c>
      <c r="D4" s="78" t="s">
        <v>126</v>
      </c>
      <c r="E4" s="79" t="s">
        <v>100</v>
      </c>
      <c r="F4" s="79" t="s">
        <v>55</v>
      </c>
      <c r="G4" s="79" t="s">
        <v>100</v>
      </c>
      <c r="H4" s="71" t="s">
        <v>55</v>
      </c>
      <c r="I4" s="72" t="s">
        <v>55</v>
      </c>
    </row>
    <row r="5" spans="1:11" ht="42" customHeight="1" thickBot="1" x14ac:dyDescent="0.3">
      <c r="A5" s="246" t="s">
        <v>75</v>
      </c>
      <c r="B5" s="250"/>
      <c r="C5" s="70">
        <v>75</v>
      </c>
      <c r="D5" s="61">
        <v>0</v>
      </c>
      <c r="E5" s="61">
        <v>100</v>
      </c>
      <c r="F5" s="61">
        <v>100</v>
      </c>
      <c r="G5" s="61">
        <v>100</v>
      </c>
      <c r="H5" s="61">
        <v>100</v>
      </c>
      <c r="I5" s="62">
        <v>100</v>
      </c>
    </row>
    <row r="6" spans="1:11" x14ac:dyDescent="0.25">
      <c r="A6" s="65" t="s">
        <v>19</v>
      </c>
      <c r="B6" s="68">
        <v>100</v>
      </c>
      <c r="C6" s="75">
        <f>'OFERTADO VS ACREDITADO'!H4</f>
        <v>11</v>
      </c>
      <c r="D6" s="75">
        <v>31</v>
      </c>
      <c r="E6" s="75">
        <v>9</v>
      </c>
      <c r="F6" s="75">
        <v>9</v>
      </c>
      <c r="G6" s="75">
        <v>36</v>
      </c>
      <c r="H6" s="75">
        <v>229</v>
      </c>
      <c r="I6" s="76">
        <v>52</v>
      </c>
    </row>
    <row r="7" spans="1:11" ht="38.25" customHeight="1" thickBot="1" x14ac:dyDescent="0.3">
      <c r="A7" s="246" t="s">
        <v>71</v>
      </c>
      <c r="B7" s="247"/>
      <c r="C7" s="66">
        <f>ROUND(($B$6*C6)/(MAX($C$6:$I$6)),2)</f>
        <v>4.8</v>
      </c>
      <c r="D7" s="66">
        <f>ROUND(($B$6*D6)/(MAX($C$6:$I$6)),2)</f>
        <v>13.54</v>
      </c>
      <c r="E7" s="66">
        <f t="shared" ref="E7:H7" si="0">ROUND(($B$6*E6)/(MAX($C$6:$I$6)),2)</f>
        <v>3.93</v>
      </c>
      <c r="F7" s="66">
        <f t="shared" si="0"/>
        <v>3.93</v>
      </c>
      <c r="G7" s="66">
        <f t="shared" si="0"/>
        <v>15.72</v>
      </c>
      <c r="H7" s="66">
        <f t="shared" si="0"/>
        <v>100</v>
      </c>
      <c r="I7" s="67">
        <f>ROUND(($B$6*I6)/(MAX($C$6:$I$6)),2)</f>
        <v>22.71</v>
      </c>
      <c r="K7" s="96"/>
    </row>
    <row r="8" spans="1:11" ht="39.6" x14ac:dyDescent="0.25">
      <c r="A8" s="65" t="s">
        <v>20</v>
      </c>
      <c r="B8" s="68">
        <v>100</v>
      </c>
      <c r="C8" s="73">
        <v>0</v>
      </c>
      <c r="D8" s="73">
        <v>5</v>
      </c>
      <c r="E8" s="73">
        <v>0</v>
      </c>
      <c r="F8" s="73">
        <v>0</v>
      </c>
      <c r="G8" s="73">
        <v>0</v>
      </c>
      <c r="H8" s="73">
        <v>7</v>
      </c>
      <c r="I8" s="74">
        <v>7</v>
      </c>
    </row>
    <row r="9" spans="1:11" ht="53.25" customHeight="1" thickBot="1" x14ac:dyDescent="0.3">
      <c r="A9" s="248" t="s">
        <v>72</v>
      </c>
      <c r="B9" s="249"/>
      <c r="C9" s="66">
        <f>ROUND(($B$8*C8)/(MAX($C$8:$I$8)),2)</f>
        <v>0</v>
      </c>
      <c r="D9" s="66">
        <f t="shared" ref="D9:I9" si="1">ROUND(($B$8*D8)/(MAX($C$8:$I$8)),2)</f>
        <v>71.430000000000007</v>
      </c>
      <c r="E9" s="66">
        <f t="shared" si="1"/>
        <v>0</v>
      </c>
      <c r="F9" s="66">
        <f t="shared" si="1"/>
        <v>0</v>
      </c>
      <c r="G9" s="66">
        <f t="shared" si="1"/>
        <v>0</v>
      </c>
      <c r="H9" s="66">
        <f t="shared" si="1"/>
        <v>100</v>
      </c>
      <c r="I9" s="67">
        <f t="shared" si="1"/>
        <v>100</v>
      </c>
    </row>
    <row r="10" spans="1:11" ht="39.6" x14ac:dyDescent="0.25">
      <c r="A10" s="65" t="s">
        <v>21</v>
      </c>
      <c r="B10" s="68">
        <v>100</v>
      </c>
      <c r="C10" s="73">
        <v>4</v>
      </c>
      <c r="D10" s="73">
        <v>0</v>
      </c>
      <c r="E10" s="73">
        <v>5</v>
      </c>
      <c r="F10" s="73">
        <v>0</v>
      </c>
      <c r="G10" s="73">
        <v>10</v>
      </c>
      <c r="H10" s="73">
        <v>25</v>
      </c>
      <c r="I10" s="74">
        <v>21</v>
      </c>
    </row>
    <row r="11" spans="1:11" ht="45.75" customHeight="1" thickBot="1" x14ac:dyDescent="0.3">
      <c r="A11" s="248" t="s">
        <v>73</v>
      </c>
      <c r="B11" s="249"/>
      <c r="C11" s="66">
        <v>40</v>
      </c>
      <c r="D11" s="66">
        <f>ROUND(($B$10*D10)/(MAX($C$10:$I$10)),2)</f>
        <v>0</v>
      </c>
      <c r="E11" s="66">
        <v>50</v>
      </c>
      <c r="F11" s="66">
        <f>ROUND(($B$10*F10)/(MAX($C$10:$I$10)),2)</f>
        <v>0</v>
      </c>
      <c r="G11" s="66">
        <v>100</v>
      </c>
      <c r="H11" s="66">
        <f>ROUND(($B$10*H10)/(MAX($C$10:$I$10)),2)</f>
        <v>100</v>
      </c>
      <c r="I11" s="67">
        <v>100</v>
      </c>
    </row>
    <row r="12" spans="1:11" ht="26.4" x14ac:dyDescent="0.25">
      <c r="A12" s="65" t="s">
        <v>22</v>
      </c>
      <c r="B12" s="68">
        <v>100</v>
      </c>
      <c r="C12" s="71" t="s">
        <v>50</v>
      </c>
      <c r="D12" s="71" t="s">
        <v>58</v>
      </c>
      <c r="E12" s="71" t="s">
        <v>50</v>
      </c>
      <c r="F12" s="71" t="s">
        <v>50</v>
      </c>
      <c r="G12" s="71" t="s">
        <v>58</v>
      </c>
      <c r="H12" s="71" t="s">
        <v>58</v>
      </c>
      <c r="I12" s="72" t="s">
        <v>58</v>
      </c>
    </row>
    <row r="13" spans="1:11" ht="45.75" customHeight="1" thickBot="1" x14ac:dyDescent="0.3">
      <c r="A13" s="248" t="s">
        <v>74</v>
      </c>
      <c r="B13" s="249"/>
      <c r="C13" s="63">
        <v>0</v>
      </c>
      <c r="D13" s="63">
        <v>100</v>
      </c>
      <c r="E13" s="63">
        <v>0</v>
      </c>
      <c r="F13" s="63">
        <v>0</v>
      </c>
      <c r="G13" s="63">
        <v>100</v>
      </c>
      <c r="H13" s="63">
        <v>100</v>
      </c>
      <c r="I13" s="64">
        <v>100</v>
      </c>
    </row>
  </sheetData>
  <mergeCells count="6">
    <mergeCell ref="C2:I2"/>
    <mergeCell ref="A7:B7"/>
    <mergeCell ref="A9:B9"/>
    <mergeCell ref="A11:B11"/>
    <mergeCell ref="A13:B13"/>
    <mergeCell ref="A5:B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Resumen</vt:lpstr>
      <vt:lpstr>Gral</vt:lpstr>
      <vt:lpstr>Desglosado_subcriterios</vt:lpstr>
      <vt:lpstr>PROPOSICIONES PROPUESTA</vt:lpstr>
      <vt:lpstr>OFERTADO VS ACREDITADO</vt:lpstr>
      <vt:lpstr>CÁLCULO DE PUNTOS fórmulas</vt:lpstr>
      <vt:lpstr>Resumen!Área_de_impresión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Peñalver de Lamo, Olga</cp:lastModifiedBy>
  <cp:lastPrinted>2022-04-04T16:28:38Z</cp:lastPrinted>
  <dcterms:created xsi:type="dcterms:W3CDTF">1996-11-27T10:00:04Z</dcterms:created>
  <dcterms:modified xsi:type="dcterms:W3CDTF">2022-04-08T12:13:37Z</dcterms:modified>
</cp:coreProperties>
</file>