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120" windowWidth="19420" windowHeight="11020"/>
  </bookViews>
  <sheets>
    <sheet name="proposición económica" sheetId="1" r:id="rId1"/>
  </sheets>
  <definedNames>
    <definedName name="_xlnm.Print_Area" localSheetId="0">'proposición económica'!$A$1:$H$66</definedName>
  </definedNames>
  <calcPr calcId="145621"/>
</workbook>
</file>

<file path=xl/calcChain.xml><?xml version="1.0" encoding="utf-8"?>
<calcChain xmlns="http://schemas.openxmlformats.org/spreadsheetml/2006/main">
  <c r="H60" i="1" l="1"/>
  <c r="F60" i="1"/>
  <c r="H57" i="1"/>
  <c r="H56" i="1"/>
  <c r="H55" i="1"/>
  <c r="H54" i="1"/>
  <c r="H53" i="1"/>
  <c r="H52" i="1"/>
  <c r="H51" i="1"/>
  <c r="H50" i="1"/>
  <c r="H49" i="1"/>
  <c r="H48" i="1"/>
  <c r="H47" i="1"/>
  <c r="H46" i="1"/>
  <c r="H45" i="1"/>
  <c r="H44" i="1"/>
  <c r="H43" i="1"/>
  <c r="H42" i="1"/>
  <c r="H41" i="1"/>
  <c r="H40" i="1"/>
  <c r="H39" i="1"/>
  <c r="H38" i="1"/>
  <c r="H37" i="1"/>
  <c r="H36" i="1"/>
  <c r="H35" i="1"/>
  <c r="H34" i="1"/>
  <c r="H33" i="1"/>
  <c r="H32" i="1"/>
  <c r="H31" i="1"/>
  <c r="H30" i="1"/>
  <c r="H29" i="1"/>
  <c r="H28" i="1"/>
  <c r="H27" i="1"/>
  <c r="H26" i="1"/>
  <c r="H25" i="1"/>
  <c r="H24" i="1"/>
  <c r="H23" i="1"/>
  <c r="H22" i="1"/>
  <c r="H21" i="1"/>
  <c r="H20" i="1"/>
  <c r="H19" i="1"/>
  <c r="H18" i="1"/>
  <c r="H17" i="1"/>
  <c r="H16" i="1"/>
  <c r="H15" i="1"/>
  <c r="H14" i="1"/>
  <c r="H13" i="1"/>
  <c r="F13" i="1" l="1"/>
  <c r="F14" i="1"/>
  <c r="F15" i="1"/>
  <c r="F16" i="1"/>
  <c r="F17" i="1"/>
  <c r="F18" i="1"/>
  <c r="F19" i="1"/>
  <c r="F20" i="1"/>
  <c r="F21" i="1"/>
  <c r="F22" i="1"/>
  <c r="F23" i="1"/>
  <c r="F24" i="1"/>
  <c r="F25" i="1"/>
  <c r="F26" i="1"/>
  <c r="F27" i="1"/>
  <c r="F28" i="1"/>
  <c r="F29" i="1"/>
  <c r="F30" i="1"/>
  <c r="F31" i="1"/>
  <c r="F32" i="1"/>
  <c r="F33" i="1"/>
  <c r="F34" i="1"/>
  <c r="F35" i="1"/>
  <c r="F36" i="1"/>
  <c r="F37" i="1"/>
  <c r="F38" i="1"/>
  <c r="F39" i="1"/>
  <c r="F40" i="1"/>
  <c r="F41" i="1"/>
  <c r="F42" i="1"/>
  <c r="F43" i="1"/>
  <c r="F44" i="1"/>
  <c r="F45" i="1"/>
  <c r="F46" i="1"/>
  <c r="F47" i="1"/>
  <c r="F48" i="1"/>
  <c r="F49" i="1"/>
  <c r="F50" i="1"/>
  <c r="F51" i="1"/>
  <c r="F52" i="1"/>
  <c r="F53" i="1"/>
  <c r="F54" i="1"/>
  <c r="F55" i="1"/>
  <c r="F56" i="1"/>
  <c r="F57" i="1"/>
  <c r="F61" i="1" l="1"/>
  <c r="F62" i="1" s="1"/>
  <c r="H61" i="1"/>
  <c r="H62" i="1" l="1"/>
  <c r="H63" i="1" s="1"/>
  <c r="F65" i="1" s="1"/>
  <c r="F63" i="1"/>
</calcChain>
</file>

<file path=xl/sharedStrings.xml><?xml version="1.0" encoding="utf-8"?>
<sst xmlns="http://schemas.openxmlformats.org/spreadsheetml/2006/main" count="170" uniqueCount="118">
  <si>
    <t>TOTAL PRECIO LICITACIÓN (sin IVA):</t>
  </si>
  <si>
    <t>TOTAL:</t>
  </si>
  <si>
    <t>(13%+6%)</t>
  </si>
  <si>
    <t>G.G.+ B.I.</t>
  </si>
  <si>
    <t>IMPORTE TOTAL</t>
  </si>
  <si>
    <t xml:space="preserve">NOTA: 
*todos los precio de los material incluyen el suministro de acuerdo con las condiciones descritas en el PPT del expediente.
* La partida de material diverso de cada lote NO será objeto de licitación, manteniéndose el valor de licitación, debiéndose rellenar el criterio de descuento a ofertar sobre los materiales de esta partida.  </t>
  </si>
  <si>
    <t>P.A. a justificar de material para pasarelas móviles no contemplado en el listado de precios detallado en el presente documento.</t>
  </si>
  <si>
    <t>P.A.</t>
  </si>
  <si>
    <t>2.1</t>
  </si>
  <si>
    <t>CAPITULO 2: MATERIAL DIVERSO</t>
  </si>
  <si>
    <t>IMPORTE OFERTADO</t>
  </si>
  <si>
    <t>PRECIO UNITARIO OFERTADO</t>
  </si>
  <si>
    <t>IMPORTE DE LICITACIÓN</t>
  </si>
  <si>
    <t>MEDICIÓN DE LICITACIÓN</t>
  </si>
  <si>
    <t>PRECIO UNITARIO DE LICITACIÓN</t>
  </si>
  <si>
    <t>DESCRIPCIÓN</t>
  </si>
  <si>
    <t>UNIDAD</t>
  </si>
  <si>
    <t>ID</t>
  </si>
  <si>
    <t>Ud</t>
  </si>
  <si>
    <t>Mando radio control (incluida batería, cargador y programación)</t>
  </si>
  <si>
    <t>Fuente alimentación 240 w</t>
  </si>
  <si>
    <t>1.45</t>
  </si>
  <si>
    <t>Variador de de frecuencia de elevación tipo AF-50 6KGP43015X9XBA1</t>
  </si>
  <si>
    <t>1.44</t>
  </si>
  <si>
    <t>1.43</t>
  </si>
  <si>
    <t>1.42</t>
  </si>
  <si>
    <t>1.41</t>
  </si>
  <si>
    <t>1.40</t>
  </si>
  <si>
    <t>1.39</t>
  </si>
  <si>
    <t>1.38</t>
  </si>
  <si>
    <t>1.37</t>
  </si>
  <si>
    <t>1.36</t>
  </si>
  <si>
    <t>1.35</t>
  </si>
  <si>
    <t>1.34</t>
  </si>
  <si>
    <t>1.33</t>
  </si>
  <si>
    <t>1.32</t>
  </si>
  <si>
    <t>1.31</t>
  </si>
  <si>
    <t>Rueda guía simple acero y vulcanizada, con eje, rodamientos</t>
  </si>
  <si>
    <t>1.30</t>
  </si>
  <si>
    <t xml:space="preserve">Rodillo apoyo planchina acero S355 acabado vulcanizado L: 2080 mm x 90 </t>
  </si>
  <si>
    <t>1.29</t>
  </si>
  <si>
    <t>Conjunto de cadenas +  conexiones aquaproff</t>
  </si>
  <si>
    <t>1.28</t>
  </si>
  <si>
    <t xml:space="preserve">Conjuntos de soportes mecanizados + ejes y piñones mecanizados + rodamientos, todo ello con tratamiento ante la corrosión sistema duplex (galvanizado en caliente + 70µm de pintura epoxi + 90 µm pintura de poliuretano) </t>
  </si>
  <si>
    <t>1.27</t>
  </si>
  <si>
    <t>1.26</t>
  </si>
  <si>
    <t>1.25</t>
  </si>
  <si>
    <t>1.24</t>
  </si>
  <si>
    <t>1.23</t>
  </si>
  <si>
    <t>Rodamientos pasarelas</t>
  </si>
  <si>
    <t>1.22</t>
  </si>
  <si>
    <t>Piñones torneados</t>
  </si>
  <si>
    <t>1.21</t>
  </si>
  <si>
    <t>1.20</t>
  </si>
  <si>
    <t>1.19</t>
  </si>
  <si>
    <t>1.18</t>
  </si>
  <si>
    <t>1.17</t>
  </si>
  <si>
    <t>1.16</t>
  </si>
  <si>
    <t>1.15</t>
  </si>
  <si>
    <t>1.14</t>
  </si>
  <si>
    <t>1.13</t>
  </si>
  <si>
    <t>1.12</t>
  </si>
  <si>
    <t>1.11</t>
  </si>
  <si>
    <t>1.10</t>
  </si>
  <si>
    <t>1.9</t>
  </si>
  <si>
    <t>1.8</t>
  </si>
  <si>
    <t>1.7</t>
  </si>
  <si>
    <t>1.6</t>
  </si>
  <si>
    <t>1.5</t>
  </si>
  <si>
    <t>1.4</t>
  </si>
  <si>
    <t>1.3</t>
  </si>
  <si>
    <t>1.2</t>
  </si>
  <si>
    <t>1.1</t>
  </si>
  <si>
    <t>CAPITULO 1: MATERIAL</t>
  </si>
  <si>
    <t>EMPRESA LICITADORA:</t>
  </si>
  <si>
    <t>Rellene únicamente las celdas en blanco.</t>
  </si>
  <si>
    <t>Expediente E20-0072</t>
  </si>
  <si>
    <t>LOTE 2: SUMINISTROS DE MATERIAL PARA PASARELAS MÓVILES EN EL PUERTO DE EIVISSA</t>
  </si>
  <si>
    <t>Plantilla de autocálculo para la presentación de ofertas en la negociación del expediente de</t>
  </si>
  <si>
    <t>MODELO E20-0072 L2 MODELO DE PROPOSICIÓN ECONÓMICA</t>
  </si>
  <si>
    <t>Bloque antiparasitarios 72 - 250 V GE 100545 General Electric o equivalente</t>
  </si>
  <si>
    <t xml:space="preserve">Bocina Rodman o equivalente Cont 220V CA RODRS67C1 </t>
  </si>
  <si>
    <t>Mini Contactor Serie M 3P 12 A 1 NO GE103577 General Electric o equivalente</t>
  </si>
  <si>
    <t>Disyuntor 160A FDE36TE160GD  GE433669 General Electric o equivalente</t>
  </si>
  <si>
    <t>WLG Steady beacon red 12-24 V JAU822502900 Jauer o equivalente</t>
  </si>
  <si>
    <t>GL26 Incandescent bulb 230-240 JAU890025913 Jauer o equivalente</t>
  </si>
  <si>
    <t>Contactor MC2 3p/12A +1NO 230 Vac GEP103579 GE-Powercontrol o equivalente</t>
  </si>
  <si>
    <t>Batería  para botonera Tunner o equivalente 3,6 V 1x3 (2300 MA) TX 06</t>
  </si>
  <si>
    <t>MFX Xenon strobe beacon amber 230-240 V AC JAU847101313 Jauer o equivalente</t>
  </si>
  <si>
    <t>Idp met 2NC/2NA ANG "XVAR CUAD MET PG13 SCHXCRE18 o equivalente</t>
  </si>
  <si>
    <t>Palanca roldana plástico long. Variable SCHZE45 o equivalente</t>
  </si>
  <si>
    <t>Palanca roldana plástico XCM-XCKP SCHZE18 o equivalente</t>
  </si>
  <si>
    <t>Cabeza pulsador metálico SCHZE10 o equivalente</t>
  </si>
  <si>
    <t>Cabeza pulsador roldana metal SCHZE02 o equivalente</t>
  </si>
  <si>
    <t>Cabeza rotatiuva izq-der sin palanca SCHZC01 o equivalente</t>
  </si>
  <si>
    <t>Cuerpo Plastica brusca ZCP21 o equivalente</t>
  </si>
  <si>
    <t>Cabeza final carrera ZCE01 o equivalente</t>
  </si>
  <si>
    <t>Cabeza final carrera roldadan/pulsador ZC02 o equivalente</t>
  </si>
  <si>
    <t>Cabeza final carrera pulsador ZCE10 o equivalente</t>
  </si>
  <si>
    <t>Palanca varillas XCRE18 o equivalente</t>
  </si>
  <si>
    <t>Leva con roldana ZCY18 o equivalente</t>
  </si>
  <si>
    <t>Leva ajustable con roldana ZCY45 o equivalente</t>
  </si>
  <si>
    <t>Detector 16 mm XS1N30PA349 o equivalente</t>
  </si>
  <si>
    <t>Detector 10 mm XSAN18PA349D o equivalente</t>
  </si>
  <si>
    <t>Laser LEU50109290 o equivalente</t>
  </si>
  <si>
    <t>Luces gálibo E2S L101AC230R/R o equivalente</t>
  </si>
  <si>
    <t>Pantalla tactil Proface PFXGM4301TAD o equivalente</t>
  </si>
  <si>
    <t>Conector laser RKC57 LUMBERG-ETA o equivalente</t>
  </si>
  <si>
    <t>Actuador portillón MECVEL. Cod. 048.0087 L03-FCM o equivalente</t>
  </si>
  <si>
    <t>Variador de frecuencia General Electric AF-650  6KGP43030X9XBXA1  o equivalente Programación, instalación incluida</t>
  </si>
  <si>
    <t>Variador de frecuencia General Electric AF-650  6KGP43050X9XBA1 o equivalente Programación, instalación incluida</t>
  </si>
  <si>
    <t>Rectificado de protector salvapersonas, incluido alineado, tratamientos de pintura, nueva tornillería de acero inox y sensores de contacto ZCY45 o equivalente</t>
  </si>
  <si>
    <t>Motor de translación AF-650 GP/6KGP43050X9XBA1 o equivalente</t>
  </si>
  <si>
    <t>Grasa dieléctrica 32086AB o equivalente</t>
  </si>
  <si>
    <t>Cuerpo rotura brusca SCHZP21 o equivalente</t>
  </si>
  <si>
    <t xml:space="preserve">Ud </t>
  </si>
  <si>
    <t>Variador de frencuencia para plachina  AF-60LP</t>
  </si>
  <si>
    <t>ATENCIÓN: La cifra que debe introducir en la plataforma de contratación es esta   ↗
(ya incorpora los 4.639,02 € del material diverso que se mantienen inalterables)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</si>
</sst>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4" formatCode="_-* #,##0.00\ &quot;€&quot;_-;\-* #,##0.00\ &quot;€&quot;_-;_-* &quot;-&quot;??\ &quot;€&quot;_-;_-@_-"/>
    <numFmt numFmtId="164" formatCode="#,##0.00\ &quot;€&quot;"/>
    <numFmt numFmtId="165" formatCode="#,##0.00&quot; €&quot;"/>
  </numFmts>
  <fonts count="44" x14ac:knownFonts="1">
    <font>
      <sz val="11"/>
      <color indexed="8"/>
      <name val="Calibri"/>
      <family val="2"/>
    </font>
    <font>
      <b/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i/>
      <sz val="11"/>
      <color rgb="FFFF0000"/>
      <name val="Calibri"/>
      <family val="2"/>
      <scheme val="minor"/>
    </font>
    <font>
      <b/>
      <i/>
      <sz val="12"/>
      <color theme="1"/>
      <name val="Calibri"/>
      <family val="2"/>
      <scheme val="minor"/>
    </font>
    <font>
      <b/>
      <i/>
      <sz val="11"/>
      <color theme="1"/>
      <name val="Arial Narrow"/>
      <family val="2"/>
    </font>
    <font>
      <i/>
      <sz val="11"/>
      <color theme="1"/>
      <name val="Calibri"/>
      <family val="2"/>
      <scheme val="minor"/>
    </font>
    <font>
      <sz val="11"/>
      <color indexed="8"/>
      <name val="Calibri"/>
      <family val="2"/>
      <charset val="1"/>
    </font>
    <font>
      <b/>
      <sz val="9"/>
      <name val="Calibri"/>
      <family val="2"/>
    </font>
    <font>
      <b/>
      <i/>
      <sz val="12"/>
      <color rgb="FF000000"/>
      <name val="Arial Narrow"/>
      <family val="2"/>
      <charset val="1"/>
    </font>
    <font>
      <i/>
      <sz val="12"/>
      <color rgb="FF000000"/>
      <name val="Calibri"/>
      <family val="2"/>
      <charset val="1"/>
    </font>
    <font>
      <sz val="12"/>
      <color indexed="8"/>
      <name val="Calibri"/>
      <family val="2"/>
      <charset val="1"/>
    </font>
    <font>
      <i/>
      <sz val="9"/>
      <name val="Calibri"/>
      <family val="2"/>
    </font>
    <font>
      <sz val="11"/>
      <name val="Calibri"/>
      <family val="2"/>
      <charset val="1"/>
    </font>
    <font>
      <b/>
      <sz val="11"/>
      <name val="Calibri"/>
      <family val="2"/>
    </font>
    <font>
      <sz val="10"/>
      <color indexed="8"/>
      <name val="Calibri"/>
      <family val="2"/>
      <charset val="1"/>
    </font>
    <font>
      <sz val="10"/>
      <name val="Calibri"/>
      <family val="2"/>
      <charset val="1"/>
    </font>
    <font>
      <sz val="10"/>
      <name val="Arial"/>
    </font>
    <font>
      <sz val="10"/>
      <name val="Calibri"/>
      <family val="2"/>
      <charset val="1"/>
      <scheme val="minor"/>
    </font>
    <font>
      <b/>
      <sz val="10"/>
      <name val="Calibri"/>
      <family val="2"/>
      <charset val="1"/>
    </font>
    <font>
      <b/>
      <i/>
      <sz val="10"/>
      <color rgb="FF000000"/>
      <name val="Calibri"/>
      <family val="2"/>
      <charset val="1"/>
    </font>
    <font>
      <b/>
      <sz val="10"/>
      <color rgb="FF000000"/>
      <name val="Calibri"/>
      <family val="2"/>
      <charset val="1"/>
    </font>
    <font>
      <b/>
      <sz val="11"/>
      <name val="Calibri"/>
      <family val="2"/>
      <charset val="1"/>
    </font>
    <font>
      <b/>
      <sz val="8"/>
      <name val="Calibri"/>
      <family val="2"/>
      <charset val="1"/>
    </font>
    <font>
      <b/>
      <sz val="12"/>
      <color rgb="FF000000"/>
      <name val="Calibri"/>
      <family val="2"/>
      <charset val="1"/>
    </font>
    <font>
      <b/>
      <sz val="11"/>
      <color rgb="FF000000"/>
      <name val="Calibri"/>
      <family val="2"/>
      <charset val="1"/>
    </font>
    <font>
      <i/>
      <sz val="11"/>
      <color rgb="FFFF0000"/>
      <name val="Calibri"/>
      <family val="2"/>
      <charset val="1"/>
    </font>
    <font>
      <b/>
      <sz val="16"/>
      <color rgb="FF000000"/>
      <name val="Calibri"/>
      <family val="2"/>
      <charset val="1"/>
    </font>
    <font>
      <b/>
      <sz val="14"/>
      <color rgb="FF000000"/>
      <name val="Calibri"/>
      <family val="2"/>
      <charset val="1"/>
    </font>
    <font>
      <sz val="10"/>
      <color rgb="FF000000"/>
      <name val="Calibri"/>
      <family val="2"/>
      <charset val="1"/>
    </font>
    <font>
      <b/>
      <sz val="10"/>
      <color indexed="8"/>
      <name val="Calibri"/>
      <family val="2"/>
    </font>
    <font>
      <sz val="10"/>
      <color indexed="9"/>
      <name val="Calibri"/>
      <family val="2"/>
    </font>
    <font>
      <sz val="10"/>
      <color indexed="10"/>
      <name val="Calibri"/>
      <family val="2"/>
    </font>
    <font>
      <b/>
      <sz val="10"/>
      <color indexed="9"/>
      <name val="Calibri"/>
      <family val="2"/>
    </font>
    <font>
      <i/>
      <sz val="10"/>
      <color indexed="23"/>
      <name val="Calibri"/>
      <family val="2"/>
    </font>
    <font>
      <sz val="10"/>
      <color indexed="17"/>
      <name val="Calibri"/>
      <family val="2"/>
    </font>
    <font>
      <b/>
      <sz val="24"/>
      <color indexed="8"/>
      <name val="Calibri"/>
      <family val="2"/>
    </font>
    <font>
      <sz val="18"/>
      <color indexed="8"/>
      <name val="Calibri"/>
      <family val="2"/>
    </font>
    <font>
      <sz val="12"/>
      <color indexed="8"/>
      <name val="Calibri"/>
      <family val="2"/>
    </font>
    <font>
      <u/>
      <sz val="10"/>
      <color indexed="12"/>
      <name val="Calibri"/>
      <family val="2"/>
    </font>
    <font>
      <sz val="10"/>
      <color indexed="63"/>
      <name val="Calibri"/>
      <family val="2"/>
    </font>
    <font>
      <b/>
      <i/>
      <sz val="11"/>
      <color rgb="FFFF0000"/>
      <name val="Calibri"/>
      <family val="2"/>
    </font>
    <font>
      <sz val="11"/>
      <name val="Calibri"/>
      <family val="2"/>
    </font>
    <font>
      <sz val="10"/>
      <name val="Arial"/>
      <family val="2"/>
    </font>
  </fonts>
  <fills count="18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D7E4BD"/>
        <bgColor rgb="FFDDDDDD"/>
      </patternFill>
    </fill>
    <fill>
      <patternFill patternType="solid">
        <fgColor rgb="FFD9D9D9"/>
        <bgColor rgb="FFDDDDDD"/>
      </patternFill>
    </fill>
    <fill>
      <patternFill patternType="solid">
        <fgColor theme="0" tint="-0.249977111117893"/>
        <bgColor indexed="22"/>
      </patternFill>
    </fill>
    <fill>
      <patternFill patternType="solid">
        <fgColor theme="0" tint="-0.14999847407452621"/>
        <bgColor indexed="9"/>
      </patternFill>
    </fill>
    <fill>
      <patternFill patternType="solid">
        <fgColor rgb="FFFFFFFF"/>
        <bgColor rgb="FFFFFFCC"/>
      </patternFill>
    </fill>
    <fill>
      <patternFill patternType="solid">
        <fgColor indexed="8"/>
        <bgColor indexed="58"/>
      </patternFill>
    </fill>
    <fill>
      <patternFill patternType="solid">
        <fgColor indexed="23"/>
        <bgColor indexed="55"/>
      </patternFill>
    </fill>
    <fill>
      <patternFill patternType="solid">
        <fgColor indexed="27"/>
        <bgColor indexed="41"/>
      </patternFill>
    </fill>
    <fill>
      <patternFill patternType="solid">
        <fgColor indexed="47"/>
        <bgColor indexed="22"/>
      </patternFill>
    </fill>
    <fill>
      <patternFill patternType="solid">
        <fgColor indexed="10"/>
        <bgColor indexed="16"/>
      </patternFill>
    </fill>
    <fill>
      <patternFill patternType="solid">
        <fgColor indexed="42"/>
        <bgColor indexed="26"/>
      </patternFill>
    </fill>
    <fill>
      <patternFill patternType="solid">
        <fgColor indexed="26"/>
        <bgColor indexed="43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14999847407452621"/>
        <bgColor indexed="22"/>
      </patternFill>
    </fill>
  </fills>
  <borders count="29">
    <border>
      <left/>
      <right/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8"/>
      </left>
      <right style="thin">
        <color indexed="8"/>
      </right>
      <top style="medium">
        <color indexed="8"/>
      </top>
      <bottom/>
      <diagonal/>
    </border>
    <border>
      <left style="thin">
        <color indexed="8"/>
      </left>
      <right style="thin">
        <color indexed="8"/>
      </right>
      <top/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64"/>
      </top>
      <bottom style="hair">
        <color indexed="8"/>
      </bottom>
      <diagonal/>
    </border>
    <border>
      <left style="thin">
        <color indexed="8"/>
      </left>
      <right style="medium">
        <color indexed="64"/>
      </right>
      <top style="medium">
        <color indexed="8"/>
      </top>
      <bottom/>
      <diagonal/>
    </border>
    <border>
      <left/>
      <right style="thin">
        <color indexed="8"/>
      </right>
      <top style="medium">
        <color indexed="8"/>
      </top>
      <bottom/>
      <diagonal/>
    </border>
    <border>
      <left style="medium">
        <color indexed="64"/>
      </left>
      <right style="thin">
        <color indexed="8"/>
      </right>
      <top style="medium">
        <color indexed="8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medium">
        <color indexed="64"/>
      </left>
      <right style="thin">
        <color indexed="8"/>
      </right>
      <top/>
      <bottom style="hair">
        <color indexed="8"/>
      </bottom>
      <diagonal/>
    </border>
    <border>
      <left/>
      <right style="thin">
        <color indexed="8"/>
      </right>
      <top/>
      <bottom/>
      <diagonal/>
    </border>
    <border>
      <left/>
      <right style="thin">
        <color indexed="8"/>
      </right>
      <top style="hair">
        <color indexed="8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64"/>
      </right>
      <top/>
      <bottom style="hair">
        <color indexed="8"/>
      </bottom>
      <diagonal/>
    </border>
  </borders>
  <cellStyleXfs count="19">
    <xf numFmtId="0" fontId="0" fillId="0" borderId="0"/>
    <xf numFmtId="44" fontId="17" fillId="0" borderId="0" applyFill="0" applyBorder="0" applyAlignment="0" applyProtection="0"/>
    <xf numFmtId="0" fontId="7" fillId="0" borderId="0"/>
    <xf numFmtId="0" fontId="30" fillId="0" borderId="0" applyNumberFormat="0" applyFill="0" applyBorder="0" applyProtection="0"/>
    <xf numFmtId="0" fontId="31" fillId="9" borderId="0" applyNumberFormat="0" applyBorder="0" applyProtection="0"/>
    <xf numFmtId="0" fontId="31" fillId="10" borderId="0" applyNumberFormat="0" applyBorder="0" applyProtection="0"/>
    <xf numFmtId="0" fontId="30" fillId="11" borderId="0" applyNumberFormat="0" applyBorder="0" applyProtection="0"/>
    <xf numFmtId="0" fontId="32" fillId="12" borderId="0" applyNumberFormat="0" applyBorder="0" applyProtection="0"/>
    <xf numFmtId="0" fontId="33" fillId="13" borderId="0" applyNumberFormat="0" applyBorder="0" applyProtection="0"/>
    <xf numFmtId="0" fontId="34" fillId="0" borderId="0" applyNumberFormat="0" applyFill="0" applyBorder="0" applyProtection="0"/>
    <xf numFmtId="0" fontId="35" fillId="14" borderId="0" applyNumberFormat="0" applyBorder="0" applyProtection="0"/>
    <xf numFmtId="0" fontId="36" fillId="0" borderId="0" applyNumberFormat="0" applyFill="0" applyBorder="0" applyProtection="0"/>
    <xf numFmtId="0" fontId="37" fillId="0" borderId="0" applyNumberFormat="0" applyFill="0" applyBorder="0" applyProtection="0"/>
    <xf numFmtId="0" fontId="38" fillId="0" borderId="0" applyNumberFormat="0" applyFill="0" applyBorder="0" applyProtection="0"/>
    <xf numFmtId="0" fontId="39" fillId="0" borderId="0" applyNumberFormat="0" applyFill="0" applyBorder="0" applyProtection="0"/>
    <xf numFmtId="0" fontId="40" fillId="15" borderId="21" applyNumberFormat="0" applyProtection="0"/>
    <xf numFmtId="0" fontId="2" fillId="0" borderId="0" applyNumberFormat="0" applyFill="0" applyBorder="0" applyProtection="0"/>
    <xf numFmtId="0" fontId="2" fillId="0" borderId="0" applyNumberFormat="0" applyFill="0" applyBorder="0" applyProtection="0"/>
    <xf numFmtId="0" fontId="32" fillId="0" borderId="0" applyNumberFormat="0" applyFill="0" applyBorder="0" applyProtection="0"/>
  </cellStyleXfs>
  <cellXfs count="73">
    <xf numFmtId="0" fontId="0" fillId="0" borderId="0" xfId="0"/>
    <xf numFmtId="0" fontId="0" fillId="0" borderId="0" xfId="0" applyAlignment="1">
      <alignment wrapText="1"/>
    </xf>
    <xf numFmtId="0" fontId="0" fillId="2" borderId="0" xfId="0" applyFill="1" applyProtection="1"/>
    <xf numFmtId="164" fontId="5" fillId="2" borderId="0" xfId="0" applyNumberFormat="1" applyFont="1" applyFill="1" applyBorder="1" applyAlignment="1" applyProtection="1">
      <alignment vertical="center" wrapText="1"/>
    </xf>
    <xf numFmtId="0" fontId="6" fillId="2" borderId="0" xfId="0" applyFont="1" applyFill="1" applyBorder="1" applyAlignment="1" applyProtection="1">
      <alignment vertical="center" wrapText="1"/>
    </xf>
    <xf numFmtId="165" fontId="9" fillId="4" borderId="1" xfId="0" applyNumberFormat="1" applyFont="1" applyFill="1" applyBorder="1" applyAlignment="1" applyProtection="1">
      <alignment vertical="center" wrapText="1"/>
    </xf>
    <xf numFmtId="0" fontId="10" fillId="4" borderId="3" xfId="0" applyFont="1" applyFill="1" applyBorder="1" applyAlignment="1" applyProtection="1">
      <alignment vertical="center" wrapText="1"/>
    </xf>
    <xf numFmtId="165" fontId="9" fillId="5" borderId="1" xfId="0" applyNumberFormat="1" applyFont="1" applyFill="1" applyBorder="1" applyAlignment="1" applyProtection="1">
      <alignment vertical="center" wrapText="1"/>
    </xf>
    <xf numFmtId="0" fontId="11" fillId="2" borderId="2" xfId="2" applyFont="1" applyFill="1" applyBorder="1"/>
    <xf numFmtId="0" fontId="10" fillId="5" borderId="3" xfId="0" applyFont="1" applyFill="1" applyBorder="1" applyAlignment="1" applyProtection="1">
      <alignment vertical="center" wrapText="1"/>
    </xf>
    <xf numFmtId="165" fontId="12" fillId="2" borderId="0" xfId="2" applyNumberFormat="1" applyFont="1" applyFill="1" applyBorder="1" applyAlignment="1">
      <alignment vertical="center"/>
    </xf>
    <xf numFmtId="4" fontId="13" fillId="2" borderId="0" xfId="2" applyNumberFormat="1" applyFont="1" applyFill="1" applyBorder="1" applyAlignment="1">
      <alignment vertical="center"/>
    </xf>
    <xf numFmtId="4" fontId="12" fillId="2" borderId="0" xfId="2" applyNumberFormat="1" applyFont="1" applyFill="1" applyBorder="1" applyAlignment="1">
      <alignment horizontal="right" vertical="center"/>
    </xf>
    <xf numFmtId="165" fontId="12" fillId="2" borderId="0" xfId="2" applyNumberFormat="1" applyFont="1" applyFill="1" applyBorder="1" applyAlignment="1">
      <alignment horizontal="right" vertical="center"/>
    </xf>
    <xf numFmtId="165" fontId="14" fillId="2" borderId="0" xfId="2" applyNumberFormat="1" applyFont="1" applyFill="1" applyBorder="1" applyAlignment="1">
      <alignment vertical="center"/>
    </xf>
    <xf numFmtId="4" fontId="14" fillId="2" borderId="0" xfId="2" applyNumberFormat="1" applyFont="1" applyFill="1" applyBorder="1" applyAlignment="1">
      <alignment vertical="center"/>
    </xf>
    <xf numFmtId="165" fontId="13" fillId="2" borderId="0" xfId="2" applyNumberFormat="1" applyFont="1" applyFill="1" applyBorder="1" applyAlignment="1">
      <alignment vertical="center"/>
    </xf>
    <xf numFmtId="0" fontId="15" fillId="0" borderId="0" xfId="0" applyFont="1"/>
    <xf numFmtId="4" fontId="19" fillId="7" borderId="8" xfId="2" applyNumberFormat="1" applyFont="1" applyFill="1" applyBorder="1" applyAlignment="1">
      <alignment horizontal="center" vertical="center" wrapText="1"/>
    </xf>
    <xf numFmtId="165" fontId="19" fillId="7" borderId="8" xfId="2" applyNumberFormat="1" applyFont="1" applyFill="1" applyBorder="1" applyAlignment="1">
      <alignment horizontal="center" vertical="center" wrapText="1"/>
    </xf>
    <xf numFmtId="44" fontId="18" fillId="2" borderId="10" xfId="1" applyFont="1" applyFill="1" applyBorder="1"/>
    <xf numFmtId="165" fontId="23" fillId="7" borderId="12" xfId="2" applyNumberFormat="1" applyFont="1" applyFill="1" applyBorder="1" applyAlignment="1">
      <alignment horizontal="center" vertical="center" wrapText="1"/>
    </xf>
    <xf numFmtId="4" fontId="23" fillId="7" borderId="8" xfId="2" applyNumberFormat="1" applyFont="1" applyFill="1" applyBorder="1" applyAlignment="1">
      <alignment horizontal="center" vertical="center" wrapText="1"/>
    </xf>
    <xf numFmtId="165" fontId="23" fillId="7" borderId="8" xfId="2" applyNumberFormat="1" applyFont="1" applyFill="1" applyBorder="1" applyAlignment="1">
      <alignment horizontal="center" vertical="center" wrapText="1"/>
    </xf>
    <xf numFmtId="0" fontId="23" fillId="7" borderId="8" xfId="2" applyFont="1" applyFill="1" applyBorder="1" applyAlignment="1">
      <alignment horizontal="center" vertical="center" wrapText="1"/>
    </xf>
    <xf numFmtId="0" fontId="23" fillId="7" borderId="13" xfId="2" applyFont="1" applyFill="1" applyBorder="1" applyAlignment="1">
      <alignment horizontal="center" vertical="center"/>
    </xf>
    <xf numFmtId="0" fontId="23" fillId="7" borderId="14" xfId="2" applyFont="1" applyFill="1" applyBorder="1" applyAlignment="1">
      <alignment horizontal="center" vertical="center"/>
    </xf>
    <xf numFmtId="0" fontId="0" fillId="2" borderId="15" xfId="0" applyFill="1" applyBorder="1"/>
    <xf numFmtId="0" fontId="0" fillId="5" borderId="0" xfId="0" applyFill="1" applyBorder="1" applyProtection="1"/>
    <xf numFmtId="0" fontId="0" fillId="5" borderId="0" xfId="0" applyFill="1" applyBorder="1" applyAlignment="1" applyProtection="1">
      <alignment wrapText="1"/>
    </xf>
    <xf numFmtId="0" fontId="0" fillId="5" borderId="16" xfId="0" applyFill="1" applyBorder="1" applyProtection="1"/>
    <xf numFmtId="0" fontId="0" fillId="2" borderId="19" xfId="0" applyFill="1" applyBorder="1"/>
    <xf numFmtId="0" fontId="13" fillId="2" borderId="9" xfId="2" applyFont="1" applyFill="1" applyBorder="1" applyAlignment="1">
      <alignment vertical="top"/>
    </xf>
    <xf numFmtId="0" fontId="13" fillId="2" borderId="10" xfId="2" applyFont="1" applyFill="1" applyBorder="1" applyAlignment="1">
      <alignment vertical="top"/>
    </xf>
    <xf numFmtId="0" fontId="1" fillId="2" borderId="0" xfId="0" applyFont="1" applyFill="1" applyBorder="1" applyAlignment="1" applyProtection="1">
      <alignment horizontal="right" vertical="center" wrapText="1"/>
    </xf>
    <xf numFmtId="0" fontId="22" fillId="6" borderId="6" xfId="2" applyFont="1" applyFill="1" applyBorder="1" applyAlignment="1">
      <alignment horizontal="left"/>
    </xf>
    <xf numFmtId="0" fontId="22" fillId="6" borderId="5" xfId="2" applyFont="1" applyFill="1" applyBorder="1" applyAlignment="1">
      <alignment horizontal="left"/>
    </xf>
    <xf numFmtId="0" fontId="22" fillId="6" borderId="4" xfId="2" applyFont="1" applyFill="1" applyBorder="1" applyAlignment="1">
      <alignment horizontal="left"/>
    </xf>
    <xf numFmtId="0" fontId="8" fillId="2" borderId="0" xfId="2" applyFont="1" applyFill="1" applyBorder="1" applyAlignment="1">
      <alignment horizontal="left" wrapText="1"/>
    </xf>
    <xf numFmtId="0" fontId="25" fillId="5" borderId="16" xfId="0" applyFont="1" applyFill="1" applyBorder="1" applyAlignment="1" applyProtection="1">
      <alignment horizontal="center" vertical="center" wrapText="1"/>
    </xf>
    <xf numFmtId="0" fontId="25" fillId="5" borderId="0" xfId="0" applyFont="1" applyFill="1" applyBorder="1" applyAlignment="1" applyProtection="1">
      <alignment horizontal="center" vertical="center" wrapText="1"/>
    </xf>
    <xf numFmtId="0" fontId="24" fillId="8" borderId="7" xfId="0" applyFont="1" applyFill="1" applyBorder="1" applyAlignment="1" applyProtection="1">
      <alignment horizontal="center" vertical="center" wrapText="1"/>
      <protection locked="0"/>
    </xf>
    <xf numFmtId="0" fontId="29" fillId="5" borderId="20" xfId="0" applyFont="1" applyFill="1" applyBorder="1" applyAlignment="1" applyProtection="1">
      <alignment horizontal="center" wrapText="1"/>
    </xf>
    <xf numFmtId="0" fontId="28" fillId="5" borderId="18" xfId="0" applyFont="1" applyFill="1" applyBorder="1" applyAlignment="1" applyProtection="1">
      <alignment horizontal="center" vertical="center" wrapText="1"/>
    </xf>
    <xf numFmtId="0" fontId="21" fillId="5" borderId="17" xfId="0" applyFont="1" applyFill="1" applyBorder="1" applyAlignment="1" applyProtection="1">
      <alignment horizontal="center" vertical="top" wrapText="1"/>
    </xf>
    <xf numFmtId="0" fontId="27" fillId="5" borderId="16" xfId="0" applyFont="1" applyFill="1" applyBorder="1" applyAlignment="1" applyProtection="1">
      <alignment horizontal="center" vertical="center" wrapText="1"/>
    </xf>
    <xf numFmtId="0" fontId="27" fillId="5" borderId="0" xfId="0" applyFont="1" applyFill="1" applyBorder="1" applyAlignment="1" applyProtection="1">
      <alignment horizontal="center" vertical="center" wrapText="1"/>
    </xf>
    <xf numFmtId="0" fontId="26" fillId="5" borderId="16" xfId="0" applyFont="1" applyFill="1" applyBorder="1" applyAlignment="1" applyProtection="1">
      <alignment horizontal="center" vertical="center"/>
    </xf>
    <xf numFmtId="0" fontId="26" fillId="5" borderId="0" xfId="0" applyFont="1" applyFill="1" applyBorder="1" applyAlignment="1" applyProtection="1">
      <alignment horizontal="center" vertical="center"/>
    </xf>
    <xf numFmtId="0" fontId="7" fillId="16" borderId="22" xfId="2" applyFont="1" applyFill="1" applyBorder="1" applyAlignment="1">
      <alignment horizontal="center" vertical="top"/>
    </xf>
    <xf numFmtId="0" fontId="7" fillId="16" borderId="23" xfId="2" applyFont="1" applyFill="1" applyBorder="1" applyAlignment="1">
      <alignment horizontal="center" vertical="top"/>
    </xf>
    <xf numFmtId="0" fontId="16" fillId="16" borderId="11" xfId="2" applyFont="1" applyFill="1" applyBorder="1" applyAlignment="1">
      <alignment wrapText="1"/>
    </xf>
    <xf numFmtId="0" fontId="7" fillId="16" borderId="24" xfId="2" applyFont="1" applyFill="1" applyBorder="1" applyAlignment="1">
      <alignment horizontal="center" vertical="top"/>
    </xf>
    <xf numFmtId="0" fontId="16" fillId="16" borderId="10" xfId="2" applyFont="1" applyFill="1" applyBorder="1" applyAlignment="1">
      <alignment wrapText="1"/>
    </xf>
    <xf numFmtId="0" fontId="7" fillId="16" borderId="10" xfId="2" applyFont="1" applyFill="1" applyBorder="1" applyAlignment="1">
      <alignment vertical="top" wrapText="1"/>
    </xf>
    <xf numFmtId="0" fontId="21" fillId="5" borderId="20" xfId="0" applyFont="1" applyFill="1" applyBorder="1" applyAlignment="1" applyProtection="1">
      <alignment horizontal="center" vertical="center" wrapText="1"/>
    </xf>
    <xf numFmtId="0" fontId="20" fillId="5" borderId="20" xfId="0" applyFont="1" applyFill="1" applyBorder="1" applyAlignment="1" applyProtection="1">
      <alignment horizontal="center" vertical="center" wrapText="1"/>
    </xf>
    <xf numFmtId="0" fontId="22" fillId="6" borderId="26" xfId="2" applyFont="1" applyFill="1" applyBorder="1" applyAlignment="1"/>
    <xf numFmtId="0" fontId="22" fillId="6" borderId="5" xfId="2" applyFont="1" applyFill="1" applyBorder="1" applyAlignment="1"/>
    <xf numFmtId="0" fontId="22" fillId="6" borderId="27" xfId="2" applyFont="1" applyFill="1" applyBorder="1" applyAlignment="1"/>
    <xf numFmtId="0" fontId="3" fillId="2" borderId="0" xfId="0" applyFont="1" applyFill="1" applyBorder="1" applyAlignment="1" applyProtection="1">
      <alignment horizontal="right"/>
    </xf>
    <xf numFmtId="164" fontId="4" fillId="3" borderId="3" xfId="0" applyNumberFormat="1" applyFont="1" applyFill="1" applyBorder="1" applyAlignment="1" applyProtection="1">
      <alignment horizontal="right" vertical="center" wrapText="1"/>
    </xf>
    <xf numFmtId="164" fontId="4" fillId="3" borderId="2" xfId="0" applyNumberFormat="1" applyFont="1" applyFill="1" applyBorder="1" applyAlignment="1" applyProtection="1">
      <alignment horizontal="right" vertical="center" wrapText="1"/>
    </xf>
    <xf numFmtId="164" fontId="4" fillId="3" borderId="1" xfId="0" applyNumberFormat="1" applyFont="1" applyFill="1" applyBorder="1" applyAlignment="1" applyProtection="1">
      <alignment horizontal="right" vertical="center" wrapText="1"/>
    </xf>
    <xf numFmtId="0" fontId="41" fillId="2" borderId="0" xfId="0" applyFont="1" applyFill="1" applyBorder="1" applyAlignment="1" applyProtection="1">
      <alignment horizontal="right" wrapText="1"/>
    </xf>
    <xf numFmtId="165" fontId="13" fillId="2" borderId="28" xfId="2" applyNumberFormat="1" applyFont="1" applyFill="1" applyBorder="1"/>
    <xf numFmtId="44" fontId="17" fillId="0" borderId="11" xfId="1" applyBorder="1"/>
    <xf numFmtId="0" fontId="16" fillId="2" borderId="25" xfId="2" applyFont="1" applyFill="1" applyBorder="1" applyAlignment="1">
      <alignment horizontal="center"/>
    </xf>
    <xf numFmtId="0" fontId="42" fillId="17" borderId="25" xfId="2" applyFont="1" applyFill="1" applyBorder="1" applyAlignment="1">
      <alignment wrapText="1"/>
    </xf>
    <xf numFmtId="44" fontId="18" fillId="2" borderId="25" xfId="1" applyFont="1" applyFill="1" applyBorder="1" applyAlignment="1">
      <alignment horizontal="right" vertical="center"/>
    </xf>
    <xf numFmtId="10" fontId="13" fillId="17" borderId="25" xfId="2" applyNumberFormat="1" applyFont="1" applyFill="1" applyBorder="1" applyAlignment="1">
      <alignment horizontal="right" vertical="center"/>
    </xf>
    <xf numFmtId="44" fontId="13" fillId="17" borderId="25" xfId="2" applyNumberFormat="1" applyFont="1" applyFill="1" applyBorder="1" applyAlignment="1">
      <alignment horizontal="right" vertical="center"/>
    </xf>
    <xf numFmtId="44" fontId="43" fillId="17" borderId="25" xfId="1" applyFont="1" applyFill="1" applyBorder="1" applyAlignment="1">
      <alignment horizontal="right" vertical="center"/>
    </xf>
  </cellXfs>
  <cellStyles count="19">
    <cellStyle name="Accent" xfId="3"/>
    <cellStyle name="Accent 1" xfId="4"/>
    <cellStyle name="Accent 2" xfId="5"/>
    <cellStyle name="Accent 3" xfId="6"/>
    <cellStyle name="Bad" xfId="7"/>
    <cellStyle name="Error" xfId="8"/>
    <cellStyle name="Footnote" xfId="9"/>
    <cellStyle name="Good" xfId="10"/>
    <cellStyle name="Heading" xfId="11"/>
    <cellStyle name="Heading 1" xfId="12"/>
    <cellStyle name="Heading 2" xfId="13"/>
    <cellStyle name="Hyperlink" xfId="14"/>
    <cellStyle name="Moneda" xfId="1" builtinId="4"/>
    <cellStyle name="Normal" xfId="0" builtinId="0"/>
    <cellStyle name="Normal 2" xfId="2"/>
    <cellStyle name="Note" xfId="15"/>
    <cellStyle name="Status" xfId="16"/>
    <cellStyle name="Text" xfId="17"/>
    <cellStyle name="Warning" xfId="1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66"/>
  <sheetViews>
    <sheetView tabSelected="1" view="pageBreakPreview" topLeftCell="A49" zoomScaleNormal="100" zoomScaleSheetLayoutView="100" workbookViewId="0">
      <selection activeCell="H60" sqref="H60"/>
    </sheetView>
  </sheetViews>
  <sheetFormatPr baseColWidth="10" defaultRowHeight="14.5" x14ac:dyDescent="0.35"/>
  <cols>
    <col min="1" max="1" width="4.54296875" bestFit="1" customWidth="1"/>
    <col min="2" max="2" width="8.90625" bestFit="1" customWidth="1"/>
    <col min="3" max="3" width="64.36328125" style="1" customWidth="1"/>
    <col min="4" max="4" width="15" bestFit="1" customWidth="1"/>
    <col min="5" max="5" width="10.90625" bestFit="1" customWidth="1"/>
    <col min="6" max="6" width="14.453125" bestFit="1" customWidth="1"/>
    <col min="7" max="7" width="13.54296875" customWidth="1"/>
    <col min="8" max="8" width="11.90625" bestFit="1" customWidth="1"/>
  </cols>
  <sheetData>
    <row r="1" spans="1:8" x14ac:dyDescent="0.35">
      <c r="A1" s="42" t="s">
        <v>78</v>
      </c>
      <c r="B1" s="42"/>
      <c r="C1" s="42"/>
      <c r="D1" s="42"/>
      <c r="E1" s="42"/>
      <c r="F1" s="42"/>
      <c r="G1" s="42"/>
      <c r="H1" s="31"/>
    </row>
    <row r="2" spans="1:8" ht="18.5" x14ac:dyDescent="0.35">
      <c r="A2" s="43" t="s">
        <v>77</v>
      </c>
      <c r="B2" s="43"/>
      <c r="C2" s="43"/>
      <c r="D2" s="43"/>
      <c r="E2" s="43"/>
      <c r="F2" s="43"/>
      <c r="G2" s="43"/>
      <c r="H2" s="27"/>
    </row>
    <row r="3" spans="1:8" ht="15" thickBot="1" x14ac:dyDescent="0.4">
      <c r="A3" s="44" t="s">
        <v>76</v>
      </c>
      <c r="B3" s="44"/>
      <c r="C3" s="44"/>
      <c r="D3" s="44"/>
      <c r="E3" s="44"/>
      <c r="F3" s="44"/>
      <c r="G3" s="44"/>
      <c r="H3" s="27"/>
    </row>
    <row r="4" spans="1:8" ht="8.25" customHeight="1" x14ac:dyDescent="0.35">
      <c r="A4" s="30"/>
      <c r="B4" s="28"/>
      <c r="C4" s="29"/>
      <c r="D4" s="28"/>
      <c r="E4" s="28"/>
      <c r="F4" s="28"/>
      <c r="G4" s="28"/>
      <c r="H4" s="27"/>
    </row>
    <row r="5" spans="1:8" ht="17.25" customHeight="1" x14ac:dyDescent="0.35">
      <c r="A5" s="45" t="s">
        <v>79</v>
      </c>
      <c r="B5" s="46"/>
      <c r="C5" s="46"/>
      <c r="D5" s="46"/>
      <c r="E5" s="46"/>
      <c r="F5" s="46"/>
      <c r="G5" s="46"/>
      <c r="H5" s="27"/>
    </row>
    <row r="6" spans="1:8" x14ac:dyDescent="0.35">
      <c r="A6" s="47" t="s">
        <v>75</v>
      </c>
      <c r="B6" s="48"/>
      <c r="C6" s="48"/>
      <c r="D6" s="48"/>
      <c r="E6" s="48"/>
      <c r="F6" s="48"/>
      <c r="G6" s="48"/>
      <c r="H6" s="27"/>
    </row>
    <row r="7" spans="1:8" ht="4.5" customHeight="1" thickBot="1" x14ac:dyDescent="0.4">
      <c r="A7" s="30"/>
      <c r="B7" s="28"/>
      <c r="C7" s="29"/>
      <c r="D7" s="28"/>
      <c r="E7" s="28"/>
      <c r="F7" s="28"/>
      <c r="G7" s="28"/>
      <c r="H7" s="27"/>
    </row>
    <row r="8" spans="1:8" ht="15" thickBot="1" x14ac:dyDescent="0.4">
      <c r="A8" s="39" t="s">
        <v>74</v>
      </c>
      <c r="B8" s="40"/>
      <c r="C8" s="41"/>
      <c r="D8" s="41"/>
      <c r="E8" s="41"/>
      <c r="F8" s="41"/>
      <c r="G8" s="41"/>
      <c r="H8" s="27"/>
    </row>
    <row r="9" spans="1:8" ht="15" thickBot="1" x14ac:dyDescent="0.4">
      <c r="A9" s="39"/>
      <c r="B9" s="40"/>
      <c r="C9" s="41"/>
      <c r="D9" s="41"/>
      <c r="E9" s="41"/>
      <c r="F9" s="41"/>
      <c r="G9" s="41"/>
      <c r="H9" s="27"/>
    </row>
    <row r="10" spans="1:8" ht="9" customHeight="1" thickBot="1" x14ac:dyDescent="0.4">
      <c r="A10" s="30"/>
      <c r="B10" s="28"/>
      <c r="C10" s="29"/>
      <c r="D10" s="28"/>
      <c r="E10" s="28"/>
      <c r="F10" s="28"/>
      <c r="G10" s="28"/>
      <c r="H10" s="27"/>
    </row>
    <row r="11" spans="1:8" ht="29.25" customHeight="1" x14ac:dyDescent="0.35">
      <c r="A11" s="26" t="s">
        <v>17</v>
      </c>
      <c r="B11" s="25" t="s">
        <v>16</v>
      </c>
      <c r="C11" s="24" t="s">
        <v>15</v>
      </c>
      <c r="D11" s="23" t="s">
        <v>14</v>
      </c>
      <c r="E11" s="22" t="s">
        <v>13</v>
      </c>
      <c r="F11" s="22" t="s">
        <v>12</v>
      </c>
      <c r="G11" s="22" t="s">
        <v>11</v>
      </c>
      <c r="H11" s="21" t="s">
        <v>10</v>
      </c>
    </row>
    <row r="12" spans="1:8" x14ac:dyDescent="0.35">
      <c r="A12" s="35" t="s">
        <v>73</v>
      </c>
      <c r="B12" s="36"/>
      <c r="C12" s="36"/>
      <c r="D12" s="36"/>
      <c r="E12" s="36"/>
      <c r="F12" s="36"/>
      <c r="G12" s="36"/>
      <c r="H12" s="37"/>
    </row>
    <row r="13" spans="1:8" s="17" customFormat="1" x14ac:dyDescent="0.35">
      <c r="A13" s="49" t="s">
        <v>72</v>
      </c>
      <c r="B13" s="50" t="s">
        <v>18</v>
      </c>
      <c r="C13" s="51" t="s">
        <v>80</v>
      </c>
      <c r="D13" s="20">
        <v>24.36</v>
      </c>
      <c r="E13" s="32">
        <v>38</v>
      </c>
      <c r="F13" s="20">
        <f t="shared" ref="F13:F57" si="0">+D13*E13</f>
        <v>925.68</v>
      </c>
      <c r="G13" s="66">
        <v>0</v>
      </c>
      <c r="H13" s="65">
        <f t="shared" ref="H13:H57" si="1">IF(G13&gt;D13,G13/0,ROUND(E13*G13,2))</f>
        <v>0</v>
      </c>
    </row>
    <row r="14" spans="1:8" s="17" customFormat="1" x14ac:dyDescent="0.35">
      <c r="A14" s="49" t="s">
        <v>71</v>
      </c>
      <c r="B14" s="52" t="s">
        <v>18</v>
      </c>
      <c r="C14" s="53" t="s">
        <v>81</v>
      </c>
      <c r="D14" s="20">
        <v>148.52000000000001</v>
      </c>
      <c r="E14" s="33">
        <v>5</v>
      </c>
      <c r="F14" s="20">
        <f t="shared" si="0"/>
        <v>742.6</v>
      </c>
      <c r="G14" s="66">
        <v>0</v>
      </c>
      <c r="H14" s="65">
        <f t="shared" si="1"/>
        <v>0</v>
      </c>
    </row>
    <row r="15" spans="1:8" s="17" customFormat="1" x14ac:dyDescent="0.35">
      <c r="A15" s="49" t="s">
        <v>70</v>
      </c>
      <c r="B15" s="52" t="s">
        <v>18</v>
      </c>
      <c r="C15" s="53" t="s">
        <v>82</v>
      </c>
      <c r="D15" s="20">
        <v>25.68</v>
      </c>
      <c r="E15" s="33">
        <v>40</v>
      </c>
      <c r="F15" s="20">
        <f t="shared" si="0"/>
        <v>1027.2</v>
      </c>
      <c r="G15" s="66">
        <v>0</v>
      </c>
      <c r="H15" s="65">
        <f t="shared" si="1"/>
        <v>0</v>
      </c>
    </row>
    <row r="16" spans="1:8" s="17" customFormat="1" x14ac:dyDescent="0.35">
      <c r="A16" s="49" t="s">
        <v>69</v>
      </c>
      <c r="B16" s="52" t="s">
        <v>18</v>
      </c>
      <c r="C16" s="53" t="s">
        <v>83</v>
      </c>
      <c r="D16" s="20">
        <v>317.637</v>
      </c>
      <c r="E16" s="33">
        <v>1</v>
      </c>
      <c r="F16" s="20">
        <f t="shared" si="0"/>
        <v>317.637</v>
      </c>
      <c r="G16" s="66">
        <v>0</v>
      </c>
      <c r="H16" s="65">
        <f t="shared" si="1"/>
        <v>0</v>
      </c>
    </row>
    <row r="17" spans="1:8" s="17" customFormat="1" x14ac:dyDescent="0.35">
      <c r="A17" s="49" t="s">
        <v>68</v>
      </c>
      <c r="B17" s="52" t="s">
        <v>18</v>
      </c>
      <c r="C17" s="53" t="s">
        <v>84</v>
      </c>
      <c r="D17" s="20">
        <v>26.67</v>
      </c>
      <c r="E17" s="33">
        <v>4</v>
      </c>
      <c r="F17" s="20">
        <f t="shared" si="0"/>
        <v>106.68</v>
      </c>
      <c r="G17" s="66">
        <v>0</v>
      </c>
      <c r="H17" s="65">
        <f t="shared" si="1"/>
        <v>0</v>
      </c>
    </row>
    <row r="18" spans="1:8" s="17" customFormat="1" x14ac:dyDescent="0.35">
      <c r="A18" s="49" t="s">
        <v>67</v>
      </c>
      <c r="B18" s="52" t="s">
        <v>18</v>
      </c>
      <c r="C18" s="53" t="s">
        <v>85</v>
      </c>
      <c r="D18" s="20">
        <v>9.82</v>
      </c>
      <c r="E18" s="33">
        <v>9</v>
      </c>
      <c r="F18" s="20">
        <f t="shared" si="0"/>
        <v>88.38</v>
      </c>
      <c r="G18" s="66">
        <v>0</v>
      </c>
      <c r="H18" s="65">
        <f t="shared" si="1"/>
        <v>0</v>
      </c>
    </row>
    <row r="19" spans="1:8" s="17" customFormat="1" ht="15" customHeight="1" x14ac:dyDescent="0.35">
      <c r="A19" s="49" t="s">
        <v>66</v>
      </c>
      <c r="B19" s="52" t="s">
        <v>18</v>
      </c>
      <c r="C19" s="53" t="s">
        <v>86</v>
      </c>
      <c r="D19" s="20">
        <v>35.294117647058826</v>
      </c>
      <c r="E19" s="33">
        <v>45</v>
      </c>
      <c r="F19" s="20">
        <f t="shared" si="0"/>
        <v>1588.2352941176471</v>
      </c>
      <c r="G19" s="66">
        <v>0</v>
      </c>
      <c r="H19" s="65">
        <f t="shared" si="1"/>
        <v>0</v>
      </c>
    </row>
    <row r="20" spans="1:8" s="17" customFormat="1" x14ac:dyDescent="0.35">
      <c r="A20" s="49" t="s">
        <v>65</v>
      </c>
      <c r="B20" s="52" t="s">
        <v>18</v>
      </c>
      <c r="C20" s="53" t="s">
        <v>87</v>
      </c>
      <c r="D20" s="20">
        <v>156</v>
      </c>
      <c r="E20" s="33">
        <v>10</v>
      </c>
      <c r="F20" s="20">
        <f t="shared" si="0"/>
        <v>1560</v>
      </c>
      <c r="G20" s="66">
        <v>0</v>
      </c>
      <c r="H20" s="65">
        <f t="shared" si="1"/>
        <v>0</v>
      </c>
    </row>
    <row r="21" spans="1:8" s="17" customFormat="1" x14ac:dyDescent="0.35">
      <c r="A21" s="49" t="s">
        <v>64</v>
      </c>
      <c r="B21" s="52" t="s">
        <v>18</v>
      </c>
      <c r="C21" s="53" t="s">
        <v>88</v>
      </c>
      <c r="D21" s="20">
        <v>105.36</v>
      </c>
      <c r="E21" s="33">
        <v>4</v>
      </c>
      <c r="F21" s="20">
        <f t="shared" si="0"/>
        <v>421.44</v>
      </c>
      <c r="G21" s="66">
        <v>0</v>
      </c>
      <c r="H21" s="65">
        <f t="shared" si="1"/>
        <v>0</v>
      </c>
    </row>
    <row r="22" spans="1:8" s="17" customFormat="1" x14ac:dyDescent="0.35">
      <c r="A22" s="49" t="s">
        <v>63</v>
      </c>
      <c r="B22" s="52" t="s">
        <v>18</v>
      </c>
      <c r="C22" s="53" t="s">
        <v>95</v>
      </c>
      <c r="D22" s="20">
        <v>42.016806722689076</v>
      </c>
      <c r="E22" s="33">
        <v>4</v>
      </c>
      <c r="F22" s="20">
        <f t="shared" si="0"/>
        <v>168.0672268907563</v>
      </c>
      <c r="G22" s="66">
        <v>0</v>
      </c>
      <c r="H22" s="65">
        <f t="shared" si="1"/>
        <v>0</v>
      </c>
    </row>
    <row r="23" spans="1:8" s="17" customFormat="1" x14ac:dyDescent="0.35">
      <c r="A23" s="49" t="s">
        <v>62</v>
      </c>
      <c r="B23" s="52" t="s">
        <v>18</v>
      </c>
      <c r="C23" s="53" t="s">
        <v>96</v>
      </c>
      <c r="D23" s="20">
        <v>85</v>
      </c>
      <c r="E23" s="33">
        <v>4</v>
      </c>
      <c r="F23" s="20">
        <f t="shared" si="0"/>
        <v>340</v>
      </c>
      <c r="G23" s="66">
        <v>0</v>
      </c>
      <c r="H23" s="65">
        <f t="shared" si="1"/>
        <v>0</v>
      </c>
    </row>
    <row r="24" spans="1:8" s="17" customFormat="1" x14ac:dyDescent="0.35">
      <c r="A24" s="49" t="s">
        <v>61</v>
      </c>
      <c r="B24" s="52" t="s">
        <v>18</v>
      </c>
      <c r="C24" s="53" t="s">
        <v>97</v>
      </c>
      <c r="D24" s="20">
        <v>92</v>
      </c>
      <c r="E24" s="33">
        <v>10</v>
      </c>
      <c r="F24" s="20">
        <f t="shared" si="0"/>
        <v>920</v>
      </c>
      <c r="G24" s="66">
        <v>0</v>
      </c>
      <c r="H24" s="65">
        <f t="shared" si="1"/>
        <v>0</v>
      </c>
    </row>
    <row r="25" spans="1:8" s="17" customFormat="1" x14ac:dyDescent="0.35">
      <c r="A25" s="49" t="s">
        <v>60</v>
      </c>
      <c r="B25" s="52" t="s">
        <v>18</v>
      </c>
      <c r="C25" s="53" t="s">
        <v>98</v>
      </c>
      <c r="D25" s="20">
        <v>87</v>
      </c>
      <c r="E25" s="33">
        <v>10</v>
      </c>
      <c r="F25" s="20">
        <f t="shared" si="0"/>
        <v>870</v>
      </c>
      <c r="G25" s="66">
        <v>0</v>
      </c>
      <c r="H25" s="65">
        <f t="shared" si="1"/>
        <v>0</v>
      </c>
    </row>
    <row r="26" spans="1:8" s="17" customFormat="1" x14ac:dyDescent="0.35">
      <c r="A26" s="49" t="s">
        <v>59</v>
      </c>
      <c r="B26" s="52" t="s">
        <v>18</v>
      </c>
      <c r="C26" s="53" t="s">
        <v>99</v>
      </c>
      <c r="D26" s="20">
        <v>88</v>
      </c>
      <c r="E26" s="33">
        <v>4</v>
      </c>
      <c r="F26" s="20">
        <f t="shared" si="0"/>
        <v>352</v>
      </c>
      <c r="G26" s="66">
        <v>0</v>
      </c>
      <c r="H26" s="65">
        <f t="shared" si="1"/>
        <v>0</v>
      </c>
    </row>
    <row r="27" spans="1:8" s="17" customFormat="1" x14ac:dyDescent="0.35">
      <c r="A27" s="49" t="s">
        <v>58</v>
      </c>
      <c r="B27" s="52" t="s">
        <v>18</v>
      </c>
      <c r="C27" s="53" t="s">
        <v>100</v>
      </c>
      <c r="D27" s="20">
        <v>45.25</v>
      </c>
      <c r="E27" s="33">
        <v>6</v>
      </c>
      <c r="F27" s="20">
        <f t="shared" si="0"/>
        <v>271.5</v>
      </c>
      <c r="G27" s="66">
        <v>0</v>
      </c>
      <c r="H27" s="65">
        <f t="shared" si="1"/>
        <v>0</v>
      </c>
    </row>
    <row r="28" spans="1:8" s="17" customFormat="1" x14ac:dyDescent="0.35">
      <c r="A28" s="49" t="s">
        <v>57</v>
      </c>
      <c r="B28" s="52" t="s">
        <v>18</v>
      </c>
      <c r="C28" s="53" t="s">
        <v>101</v>
      </c>
      <c r="D28" s="20">
        <v>187</v>
      </c>
      <c r="E28" s="20">
        <v>6</v>
      </c>
      <c r="F28" s="20">
        <f t="shared" si="0"/>
        <v>1122</v>
      </c>
      <c r="G28" s="66">
        <v>0</v>
      </c>
      <c r="H28" s="65">
        <f t="shared" si="1"/>
        <v>0</v>
      </c>
    </row>
    <row r="29" spans="1:8" s="17" customFormat="1" x14ac:dyDescent="0.35">
      <c r="A29" s="49" t="s">
        <v>56</v>
      </c>
      <c r="B29" s="52" t="s">
        <v>18</v>
      </c>
      <c r="C29" s="53" t="s">
        <v>102</v>
      </c>
      <c r="D29" s="20">
        <v>195</v>
      </c>
      <c r="E29" s="33">
        <v>10</v>
      </c>
      <c r="F29" s="20">
        <f t="shared" si="0"/>
        <v>1950</v>
      </c>
      <c r="G29" s="66">
        <v>0</v>
      </c>
      <c r="H29" s="65">
        <f t="shared" si="1"/>
        <v>0</v>
      </c>
    </row>
    <row r="30" spans="1:8" s="17" customFormat="1" x14ac:dyDescent="0.35">
      <c r="A30" s="49" t="s">
        <v>55</v>
      </c>
      <c r="B30" s="52" t="s">
        <v>18</v>
      </c>
      <c r="C30" s="53" t="s">
        <v>103</v>
      </c>
      <c r="D30" s="20">
        <v>187</v>
      </c>
      <c r="E30" s="33">
        <v>3</v>
      </c>
      <c r="F30" s="20">
        <f t="shared" si="0"/>
        <v>561</v>
      </c>
      <c r="G30" s="66">
        <v>0</v>
      </c>
      <c r="H30" s="65">
        <f t="shared" si="1"/>
        <v>0</v>
      </c>
    </row>
    <row r="31" spans="1:8" s="17" customFormat="1" x14ac:dyDescent="0.35">
      <c r="A31" s="49" t="s">
        <v>54</v>
      </c>
      <c r="B31" s="52" t="s">
        <v>18</v>
      </c>
      <c r="C31" s="53" t="s">
        <v>104</v>
      </c>
      <c r="D31" s="20">
        <v>1213</v>
      </c>
      <c r="E31" s="33">
        <v>1</v>
      </c>
      <c r="F31" s="20">
        <f t="shared" si="0"/>
        <v>1213</v>
      </c>
      <c r="G31" s="66">
        <v>0</v>
      </c>
      <c r="H31" s="65">
        <f t="shared" si="1"/>
        <v>0</v>
      </c>
    </row>
    <row r="32" spans="1:8" s="17" customFormat="1" x14ac:dyDescent="0.35">
      <c r="A32" s="49" t="s">
        <v>53</v>
      </c>
      <c r="B32" s="52" t="s">
        <v>18</v>
      </c>
      <c r="C32" s="53" t="s">
        <v>105</v>
      </c>
      <c r="D32" s="20">
        <v>48.430504201680677</v>
      </c>
      <c r="E32" s="33">
        <v>16</v>
      </c>
      <c r="F32" s="20">
        <f t="shared" si="0"/>
        <v>774.88806722689083</v>
      </c>
      <c r="G32" s="66">
        <v>0</v>
      </c>
      <c r="H32" s="65">
        <f t="shared" si="1"/>
        <v>0</v>
      </c>
    </row>
    <row r="33" spans="1:8" s="17" customFormat="1" x14ac:dyDescent="0.35">
      <c r="A33" s="49" t="s">
        <v>52</v>
      </c>
      <c r="B33" s="52" t="s">
        <v>18</v>
      </c>
      <c r="C33" s="53" t="s">
        <v>51</v>
      </c>
      <c r="D33" s="20">
        <v>125</v>
      </c>
      <c r="E33" s="33">
        <v>4</v>
      </c>
      <c r="F33" s="20">
        <f t="shared" si="0"/>
        <v>500</v>
      </c>
      <c r="G33" s="66">
        <v>0</v>
      </c>
      <c r="H33" s="65">
        <f t="shared" si="1"/>
        <v>0</v>
      </c>
    </row>
    <row r="34" spans="1:8" s="17" customFormat="1" x14ac:dyDescent="0.35">
      <c r="A34" s="49" t="s">
        <v>50</v>
      </c>
      <c r="B34" s="52" t="s">
        <v>18</v>
      </c>
      <c r="C34" s="53" t="s">
        <v>49</v>
      </c>
      <c r="D34" s="20">
        <v>142.65</v>
      </c>
      <c r="E34" s="33">
        <v>4</v>
      </c>
      <c r="F34" s="20">
        <f t="shared" si="0"/>
        <v>570.6</v>
      </c>
      <c r="G34" s="66">
        <v>0</v>
      </c>
      <c r="H34" s="65">
        <f t="shared" si="1"/>
        <v>0</v>
      </c>
    </row>
    <row r="35" spans="1:8" s="17" customFormat="1" x14ac:dyDescent="0.35">
      <c r="A35" s="49" t="s">
        <v>48</v>
      </c>
      <c r="B35" s="52" t="s">
        <v>18</v>
      </c>
      <c r="C35" s="53" t="s">
        <v>106</v>
      </c>
      <c r="D35" s="20">
        <v>1037.8151260504203</v>
      </c>
      <c r="E35" s="33">
        <v>1</v>
      </c>
      <c r="F35" s="20">
        <f t="shared" si="0"/>
        <v>1037.8151260504203</v>
      </c>
      <c r="G35" s="66">
        <v>0</v>
      </c>
      <c r="H35" s="65">
        <f t="shared" si="1"/>
        <v>0</v>
      </c>
    </row>
    <row r="36" spans="1:8" s="17" customFormat="1" x14ac:dyDescent="0.35">
      <c r="A36" s="49" t="s">
        <v>47</v>
      </c>
      <c r="B36" s="52" t="s">
        <v>18</v>
      </c>
      <c r="C36" s="53" t="s">
        <v>107</v>
      </c>
      <c r="D36" s="20">
        <v>42.016806722689076</v>
      </c>
      <c r="E36" s="33">
        <v>4</v>
      </c>
      <c r="F36" s="20">
        <f t="shared" si="0"/>
        <v>168.0672268907563</v>
      </c>
      <c r="G36" s="66">
        <v>0</v>
      </c>
      <c r="H36" s="65">
        <f t="shared" si="1"/>
        <v>0</v>
      </c>
    </row>
    <row r="37" spans="1:8" s="17" customFormat="1" x14ac:dyDescent="0.35">
      <c r="A37" s="49" t="s">
        <v>46</v>
      </c>
      <c r="B37" s="52" t="s">
        <v>18</v>
      </c>
      <c r="C37" s="53" t="s">
        <v>108</v>
      </c>
      <c r="D37" s="20">
        <v>1254.58</v>
      </c>
      <c r="E37" s="33">
        <v>2</v>
      </c>
      <c r="F37" s="20">
        <f t="shared" si="0"/>
        <v>2509.16</v>
      </c>
      <c r="G37" s="66">
        <v>0</v>
      </c>
      <c r="H37" s="65">
        <f t="shared" si="1"/>
        <v>0</v>
      </c>
    </row>
    <row r="38" spans="1:8" s="17" customFormat="1" ht="42.65" customHeight="1" x14ac:dyDescent="0.35">
      <c r="A38" s="49" t="s">
        <v>45</v>
      </c>
      <c r="B38" s="52" t="s">
        <v>18</v>
      </c>
      <c r="C38" s="53" t="s">
        <v>43</v>
      </c>
      <c r="D38" s="20">
        <v>1859.0189075630301</v>
      </c>
      <c r="E38" s="33">
        <v>4</v>
      </c>
      <c r="F38" s="20">
        <f t="shared" si="0"/>
        <v>7436.0756302521204</v>
      </c>
      <c r="G38" s="66">
        <v>0</v>
      </c>
      <c r="H38" s="65">
        <f t="shared" si="1"/>
        <v>0</v>
      </c>
    </row>
    <row r="39" spans="1:8" s="17" customFormat="1" ht="13.75" customHeight="1" x14ac:dyDescent="0.35">
      <c r="A39" s="49" t="s">
        <v>44</v>
      </c>
      <c r="B39" s="52" t="s">
        <v>18</v>
      </c>
      <c r="C39" s="53" t="s">
        <v>41</v>
      </c>
      <c r="D39" s="20">
        <v>684.87394957983201</v>
      </c>
      <c r="E39" s="33">
        <v>4</v>
      </c>
      <c r="F39" s="20">
        <f t="shared" si="0"/>
        <v>2739.4957983193281</v>
      </c>
      <c r="G39" s="66">
        <v>0</v>
      </c>
      <c r="H39" s="65">
        <f t="shared" si="1"/>
        <v>0</v>
      </c>
    </row>
    <row r="40" spans="1:8" s="17" customFormat="1" x14ac:dyDescent="0.35">
      <c r="A40" s="49" t="s">
        <v>42</v>
      </c>
      <c r="B40" s="52" t="s">
        <v>18</v>
      </c>
      <c r="C40" s="53" t="s">
        <v>39</v>
      </c>
      <c r="D40" s="20">
        <v>3058.8235294117649</v>
      </c>
      <c r="E40" s="33">
        <v>1</v>
      </c>
      <c r="F40" s="20">
        <f t="shared" si="0"/>
        <v>3058.8235294117649</v>
      </c>
      <c r="G40" s="66">
        <v>0</v>
      </c>
      <c r="H40" s="65">
        <f t="shared" si="1"/>
        <v>0</v>
      </c>
    </row>
    <row r="41" spans="1:8" s="17" customFormat="1" x14ac:dyDescent="0.35">
      <c r="A41" s="49" t="s">
        <v>40</v>
      </c>
      <c r="B41" s="52" t="s">
        <v>18</v>
      </c>
      <c r="C41" s="53" t="s">
        <v>37</v>
      </c>
      <c r="D41" s="20">
        <v>12336.134453781513</v>
      </c>
      <c r="E41" s="33">
        <v>1</v>
      </c>
      <c r="F41" s="20">
        <f t="shared" si="0"/>
        <v>12336.134453781513</v>
      </c>
      <c r="G41" s="66">
        <v>0</v>
      </c>
      <c r="H41" s="65">
        <f t="shared" si="1"/>
        <v>0</v>
      </c>
    </row>
    <row r="42" spans="1:8" s="17" customFormat="1" ht="26.5" x14ac:dyDescent="0.35">
      <c r="A42" s="49" t="s">
        <v>38</v>
      </c>
      <c r="B42" s="52" t="s">
        <v>18</v>
      </c>
      <c r="C42" s="53" t="s">
        <v>109</v>
      </c>
      <c r="D42" s="20">
        <v>3942.97</v>
      </c>
      <c r="E42" s="33">
        <v>1</v>
      </c>
      <c r="F42" s="20">
        <f t="shared" si="0"/>
        <v>3942.97</v>
      </c>
      <c r="G42" s="66">
        <v>0</v>
      </c>
      <c r="H42" s="65">
        <f t="shared" si="1"/>
        <v>0</v>
      </c>
    </row>
    <row r="43" spans="1:8" s="17" customFormat="1" ht="26.5" x14ac:dyDescent="0.35">
      <c r="A43" s="49" t="s">
        <v>36</v>
      </c>
      <c r="B43" s="52" t="s">
        <v>18</v>
      </c>
      <c r="C43" s="53" t="s">
        <v>110</v>
      </c>
      <c r="D43" s="20">
        <v>3986.9269722689</v>
      </c>
      <c r="E43" s="33">
        <v>1</v>
      </c>
      <c r="F43" s="20">
        <f t="shared" si="0"/>
        <v>3986.9269722689</v>
      </c>
      <c r="G43" s="66">
        <v>0</v>
      </c>
      <c r="H43" s="65">
        <f t="shared" si="1"/>
        <v>0</v>
      </c>
    </row>
    <row r="44" spans="1:8" s="17" customFormat="1" ht="39.5" x14ac:dyDescent="0.35">
      <c r="A44" s="49" t="s">
        <v>35</v>
      </c>
      <c r="B44" s="52" t="s">
        <v>115</v>
      </c>
      <c r="C44" s="53" t="s">
        <v>111</v>
      </c>
      <c r="D44" s="20">
        <v>1378.7955999999999</v>
      </c>
      <c r="E44" s="33">
        <v>2</v>
      </c>
      <c r="F44" s="20">
        <f t="shared" si="0"/>
        <v>2757.5911999999998</v>
      </c>
      <c r="G44" s="66">
        <v>0</v>
      </c>
      <c r="H44" s="65">
        <f t="shared" si="1"/>
        <v>0</v>
      </c>
    </row>
    <row r="45" spans="1:8" s="17" customFormat="1" x14ac:dyDescent="0.35">
      <c r="A45" s="49" t="s">
        <v>34</v>
      </c>
      <c r="B45" s="52" t="s">
        <v>115</v>
      </c>
      <c r="C45" s="53" t="s">
        <v>112</v>
      </c>
      <c r="D45" s="20">
        <v>1105.21</v>
      </c>
      <c r="E45" s="33">
        <v>5</v>
      </c>
      <c r="F45" s="20">
        <f t="shared" si="0"/>
        <v>5526.05</v>
      </c>
      <c r="G45" s="66">
        <v>0</v>
      </c>
      <c r="H45" s="65">
        <f t="shared" si="1"/>
        <v>0</v>
      </c>
    </row>
    <row r="46" spans="1:8" s="17" customFormat="1" x14ac:dyDescent="0.35">
      <c r="A46" s="49" t="s">
        <v>33</v>
      </c>
      <c r="B46" s="52" t="s">
        <v>18</v>
      </c>
      <c r="C46" s="53" t="s">
        <v>113</v>
      </c>
      <c r="D46" s="20">
        <v>32.184873949579831</v>
      </c>
      <c r="E46" s="33">
        <v>6</v>
      </c>
      <c r="F46" s="20">
        <f t="shared" si="0"/>
        <v>193.10924369747897</v>
      </c>
      <c r="G46" s="66">
        <v>0</v>
      </c>
      <c r="H46" s="65">
        <f t="shared" si="1"/>
        <v>0</v>
      </c>
    </row>
    <row r="47" spans="1:8" s="17" customFormat="1" x14ac:dyDescent="0.35">
      <c r="A47" s="49" t="s">
        <v>32</v>
      </c>
      <c r="B47" s="52" t="s">
        <v>18</v>
      </c>
      <c r="C47" s="53" t="s">
        <v>114</v>
      </c>
      <c r="D47" s="20">
        <v>18.69747899159664</v>
      </c>
      <c r="E47" s="33">
        <v>112</v>
      </c>
      <c r="F47" s="20">
        <f t="shared" si="0"/>
        <v>2094.1176470588234</v>
      </c>
      <c r="G47" s="66">
        <v>0</v>
      </c>
      <c r="H47" s="65">
        <f t="shared" si="1"/>
        <v>0</v>
      </c>
    </row>
    <row r="48" spans="1:8" s="17" customFormat="1" x14ac:dyDescent="0.35">
      <c r="A48" s="49" t="s">
        <v>31</v>
      </c>
      <c r="B48" s="52" t="s">
        <v>18</v>
      </c>
      <c r="C48" s="53" t="s">
        <v>94</v>
      </c>
      <c r="D48" s="20">
        <v>15.966386554621849</v>
      </c>
      <c r="E48" s="33">
        <v>68</v>
      </c>
      <c r="F48" s="20">
        <f t="shared" si="0"/>
        <v>1085.7142857142858</v>
      </c>
      <c r="G48" s="66">
        <v>0</v>
      </c>
      <c r="H48" s="65">
        <f t="shared" si="1"/>
        <v>0</v>
      </c>
    </row>
    <row r="49" spans="1:8" s="17" customFormat="1" x14ac:dyDescent="0.35">
      <c r="A49" s="49" t="s">
        <v>30</v>
      </c>
      <c r="B49" s="52" t="s">
        <v>18</v>
      </c>
      <c r="C49" s="53" t="s">
        <v>93</v>
      </c>
      <c r="D49" s="20">
        <v>39.495798319327733</v>
      </c>
      <c r="E49" s="33">
        <v>40</v>
      </c>
      <c r="F49" s="20">
        <f t="shared" si="0"/>
        <v>1579.8319327731092</v>
      </c>
      <c r="G49" s="66">
        <v>0</v>
      </c>
      <c r="H49" s="65">
        <f t="shared" si="1"/>
        <v>0</v>
      </c>
    </row>
    <row r="50" spans="1:8" s="17" customFormat="1" x14ac:dyDescent="0.35">
      <c r="A50" s="49" t="s">
        <v>29</v>
      </c>
      <c r="B50" s="52" t="s">
        <v>18</v>
      </c>
      <c r="C50" s="53" t="s">
        <v>92</v>
      </c>
      <c r="D50" s="20">
        <v>56.015999999999998</v>
      </c>
      <c r="E50" s="33">
        <v>4</v>
      </c>
      <c r="F50" s="20">
        <f t="shared" si="0"/>
        <v>224.06399999999999</v>
      </c>
      <c r="G50" s="66">
        <v>0</v>
      </c>
      <c r="H50" s="65">
        <f t="shared" si="1"/>
        <v>0</v>
      </c>
    </row>
    <row r="51" spans="1:8" s="17" customFormat="1" x14ac:dyDescent="0.35">
      <c r="A51" s="49" t="s">
        <v>28</v>
      </c>
      <c r="B51" s="52" t="s">
        <v>18</v>
      </c>
      <c r="C51" s="53" t="s">
        <v>91</v>
      </c>
      <c r="D51" s="20">
        <v>8.4033613445378155</v>
      </c>
      <c r="E51" s="33">
        <v>26</v>
      </c>
      <c r="F51" s="20">
        <f t="shared" si="0"/>
        <v>218.48739495798321</v>
      </c>
      <c r="G51" s="66">
        <v>0</v>
      </c>
      <c r="H51" s="65">
        <f t="shared" si="1"/>
        <v>0</v>
      </c>
    </row>
    <row r="52" spans="1:8" s="17" customFormat="1" x14ac:dyDescent="0.35">
      <c r="A52" s="49" t="s">
        <v>27</v>
      </c>
      <c r="B52" s="52" t="s">
        <v>18</v>
      </c>
      <c r="C52" s="53" t="s">
        <v>90</v>
      </c>
      <c r="D52" s="20">
        <v>23.109243697469999</v>
      </c>
      <c r="E52" s="33">
        <v>25</v>
      </c>
      <c r="F52" s="20">
        <f t="shared" si="0"/>
        <v>577.73109243675003</v>
      </c>
      <c r="G52" s="66">
        <v>0</v>
      </c>
      <c r="H52" s="65">
        <f t="shared" si="1"/>
        <v>0</v>
      </c>
    </row>
    <row r="53" spans="1:8" s="17" customFormat="1" x14ac:dyDescent="0.35">
      <c r="A53" s="49" t="s">
        <v>26</v>
      </c>
      <c r="B53" s="52" t="s">
        <v>18</v>
      </c>
      <c r="C53" s="53" t="s">
        <v>89</v>
      </c>
      <c r="D53" s="20">
        <v>274.62</v>
      </c>
      <c r="E53" s="33">
        <v>4</v>
      </c>
      <c r="F53" s="20">
        <f t="shared" si="0"/>
        <v>1098.48</v>
      </c>
      <c r="G53" s="66">
        <v>0</v>
      </c>
      <c r="H53" s="65">
        <f t="shared" si="1"/>
        <v>0</v>
      </c>
    </row>
    <row r="54" spans="1:8" s="17" customFormat="1" x14ac:dyDescent="0.35">
      <c r="A54" s="49" t="s">
        <v>25</v>
      </c>
      <c r="B54" s="52" t="s">
        <v>18</v>
      </c>
      <c r="C54" s="54" t="s">
        <v>116</v>
      </c>
      <c r="D54" s="20">
        <v>2896.2184873949582</v>
      </c>
      <c r="E54" s="33">
        <v>1</v>
      </c>
      <c r="F54" s="20">
        <f t="shared" si="0"/>
        <v>2896.2184873949582</v>
      </c>
      <c r="G54" s="66">
        <v>0</v>
      </c>
      <c r="H54" s="65">
        <f t="shared" si="1"/>
        <v>0</v>
      </c>
    </row>
    <row r="55" spans="1:8" s="17" customFormat="1" x14ac:dyDescent="0.35">
      <c r="A55" s="49" t="s">
        <v>24</v>
      </c>
      <c r="B55" s="52" t="s">
        <v>18</v>
      </c>
      <c r="C55" s="54" t="s">
        <v>22</v>
      </c>
      <c r="D55" s="20">
        <v>3933.1932773109247</v>
      </c>
      <c r="E55" s="33">
        <v>1</v>
      </c>
      <c r="F55" s="20">
        <f t="shared" si="0"/>
        <v>3933.1932773109247</v>
      </c>
      <c r="G55" s="66">
        <v>0</v>
      </c>
      <c r="H55" s="65">
        <f t="shared" si="1"/>
        <v>0</v>
      </c>
    </row>
    <row r="56" spans="1:8" s="17" customFormat="1" x14ac:dyDescent="0.35">
      <c r="A56" s="49" t="s">
        <v>23</v>
      </c>
      <c r="B56" s="52" t="s">
        <v>18</v>
      </c>
      <c r="C56" s="54" t="s">
        <v>20</v>
      </c>
      <c r="D56" s="20">
        <v>264</v>
      </c>
      <c r="E56" s="33">
        <v>2</v>
      </c>
      <c r="F56" s="20">
        <f t="shared" si="0"/>
        <v>528</v>
      </c>
      <c r="G56" s="66">
        <v>0</v>
      </c>
      <c r="H56" s="65">
        <f t="shared" si="1"/>
        <v>0</v>
      </c>
    </row>
    <row r="57" spans="1:8" s="17" customFormat="1" x14ac:dyDescent="0.35">
      <c r="A57" s="49" t="s">
        <v>21</v>
      </c>
      <c r="B57" s="52" t="s">
        <v>18</v>
      </c>
      <c r="C57" s="54" t="s">
        <v>19</v>
      </c>
      <c r="D57" s="20">
        <v>1537.8151260504203</v>
      </c>
      <c r="E57" s="33">
        <v>2</v>
      </c>
      <c r="F57" s="20">
        <f t="shared" si="0"/>
        <v>3075.6302521008406</v>
      </c>
      <c r="G57" s="66">
        <v>0</v>
      </c>
      <c r="H57" s="65">
        <f t="shared" si="1"/>
        <v>0</v>
      </c>
    </row>
    <row r="58" spans="1:8" s="17" customFormat="1" ht="39" hidden="1" x14ac:dyDescent="0.3">
      <c r="A58" s="55" t="s">
        <v>17</v>
      </c>
      <c r="B58" s="55" t="s">
        <v>16</v>
      </c>
      <c r="C58" s="55" t="s">
        <v>15</v>
      </c>
      <c r="D58" s="19" t="s">
        <v>14</v>
      </c>
      <c r="E58" s="18" t="s">
        <v>13</v>
      </c>
      <c r="F58" s="18" t="s">
        <v>12</v>
      </c>
      <c r="G58" s="18" t="s">
        <v>11</v>
      </c>
      <c r="H58" s="56" t="s">
        <v>10</v>
      </c>
    </row>
    <row r="59" spans="1:8" x14ac:dyDescent="0.35">
      <c r="A59" s="57" t="s">
        <v>9</v>
      </c>
      <c r="B59" s="58"/>
      <c r="C59" s="58"/>
      <c r="D59" s="58"/>
      <c r="E59" s="58"/>
      <c r="F59" s="58"/>
      <c r="G59" s="58"/>
      <c r="H59" s="59"/>
    </row>
    <row r="60" spans="1:8" ht="29" x14ac:dyDescent="0.35">
      <c r="A60" s="67" t="s">
        <v>8</v>
      </c>
      <c r="B60" s="67" t="s">
        <v>7</v>
      </c>
      <c r="C60" s="68" t="s">
        <v>6</v>
      </c>
      <c r="D60" s="69">
        <v>4639.0200000000004</v>
      </c>
      <c r="E60" s="70">
        <v>0</v>
      </c>
      <c r="F60" s="71">
        <f>D60</f>
        <v>4639.0200000000004</v>
      </c>
      <c r="G60" s="70">
        <v>0</v>
      </c>
      <c r="H60" s="72">
        <f>ROUND(D60*(1-G60),2)</f>
        <v>4639.0200000000004</v>
      </c>
    </row>
    <row r="61" spans="1:8" ht="15" customHeight="1" x14ac:dyDescent="0.35">
      <c r="A61" s="38" t="s">
        <v>5</v>
      </c>
      <c r="B61" s="38"/>
      <c r="C61" s="38"/>
      <c r="D61" s="16" t="s">
        <v>4</v>
      </c>
      <c r="E61" s="11"/>
      <c r="F61" s="15">
        <f>SUM(F13:F60)</f>
        <v>84033.615138655266</v>
      </c>
      <c r="G61" s="11"/>
      <c r="H61" s="14">
        <f>SUM(H13:H60)</f>
        <v>4639.0200000000004</v>
      </c>
    </row>
    <row r="62" spans="1:8" ht="15" thickBot="1" x14ac:dyDescent="0.4">
      <c r="A62" s="38"/>
      <c r="B62" s="38"/>
      <c r="C62" s="38"/>
      <c r="D62" s="13" t="s">
        <v>3</v>
      </c>
      <c r="E62" s="12" t="s">
        <v>2</v>
      </c>
      <c r="F62" s="12">
        <f>+F61*0.19</f>
        <v>15966.386876344501</v>
      </c>
      <c r="G62" s="11"/>
      <c r="H62" s="10">
        <f>ROUND(H61*0.19,2)</f>
        <v>881.41</v>
      </c>
    </row>
    <row r="63" spans="1:8" ht="16" thickBot="1" x14ac:dyDescent="0.4">
      <c r="A63" s="38"/>
      <c r="B63" s="38"/>
      <c r="C63" s="38"/>
      <c r="D63" s="9" t="s">
        <v>1</v>
      </c>
      <c r="E63" s="8"/>
      <c r="F63" s="7">
        <f>+F61+F62</f>
        <v>100000.00201499977</v>
      </c>
      <c r="G63" s="6" t="s">
        <v>1</v>
      </c>
      <c r="H63" s="5">
        <f>+H61+H62</f>
        <v>5520.43</v>
      </c>
    </row>
    <row r="64" spans="1:8" ht="15" thickBot="1" x14ac:dyDescent="0.4">
      <c r="A64" s="38"/>
      <c r="B64" s="38"/>
      <c r="C64" s="38"/>
      <c r="D64" s="4"/>
      <c r="E64" s="3"/>
      <c r="F64" s="4"/>
      <c r="G64" s="3"/>
      <c r="H64" s="2"/>
    </row>
    <row r="65" spans="1:8" ht="16" thickBot="1" x14ac:dyDescent="0.4">
      <c r="A65" s="34" t="s">
        <v>0</v>
      </c>
      <c r="B65" s="34"/>
      <c r="C65" s="34"/>
      <c r="D65" s="34"/>
      <c r="E65" s="34"/>
      <c r="F65" s="61">
        <f>IF(H63=5520.43,0,IF(H63&lt;=100000,H63,"ERROR: Límite superado"))</f>
        <v>0</v>
      </c>
      <c r="G65" s="62"/>
      <c r="H65" s="63"/>
    </row>
    <row r="66" spans="1:8" ht="34" customHeight="1" x14ac:dyDescent="0.35">
      <c r="A66" s="64" t="s">
        <v>117</v>
      </c>
      <c r="B66" s="60"/>
      <c r="C66" s="60"/>
      <c r="D66" s="60"/>
      <c r="E66" s="60"/>
      <c r="F66" s="60"/>
      <c r="G66" s="60"/>
      <c r="H66" s="2"/>
    </row>
  </sheetData>
  <sheetProtection password="B8B0" sheet="1" objects="1" scenarios="1"/>
  <protectedRanges>
    <protectedRange sqref="C8:G9" name="Rango1"/>
    <protectedRange sqref="G13:G57" name="Rango2"/>
  </protectedRanges>
  <mergeCells count="12">
    <mergeCell ref="A8:B9"/>
    <mergeCell ref="C8:G9"/>
    <mergeCell ref="A1:G1"/>
    <mergeCell ref="A2:G2"/>
    <mergeCell ref="A3:G3"/>
    <mergeCell ref="A5:G5"/>
    <mergeCell ref="A6:G6"/>
    <mergeCell ref="A65:E65"/>
    <mergeCell ref="F65:H65"/>
    <mergeCell ref="A66:G66"/>
    <mergeCell ref="A12:H12"/>
    <mergeCell ref="A61:C64"/>
  </mergeCells>
  <pageMargins left="0.25" right="0.25" top="0.75" bottom="0.75" header="0.3" footer="0.3"/>
  <pageSetup paperSize="9" scale="68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proposición económica</vt:lpstr>
      <vt:lpstr>'proposición económica'!Área_de_impresión</vt:lpstr>
    </vt:vector>
  </TitlesOfParts>
  <Company>APB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d'Amico Rebord, María Virginia</dc:creator>
  <cp:lastModifiedBy>Joan Manuel Llaneras Pascual</cp:lastModifiedBy>
  <dcterms:created xsi:type="dcterms:W3CDTF">2021-11-04T16:26:08Z</dcterms:created>
  <dcterms:modified xsi:type="dcterms:W3CDTF">2023-02-23T14:29:01Z</dcterms:modified>
</cp:coreProperties>
</file>