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E126" i="1" l="1"/>
  <c r="E124" i="1"/>
  <c r="E122" i="1"/>
  <c r="E121" i="1"/>
  <c r="E120" i="1"/>
  <c r="E118" i="1"/>
  <c r="E117" i="1"/>
  <c r="E116" i="1"/>
  <c r="E115" i="1"/>
  <c r="E114" i="1"/>
  <c r="E112" i="1"/>
  <c r="E111" i="1"/>
  <c r="E109" i="1"/>
  <c r="E108" i="1"/>
  <c r="E107" i="1"/>
  <c r="E104" i="1"/>
  <c r="E102" i="1"/>
  <c r="E100" i="1"/>
  <c r="E99" i="1"/>
  <c r="E98" i="1"/>
  <c r="E96" i="1"/>
  <c r="E95" i="1"/>
  <c r="E94" i="1"/>
  <c r="E93" i="1"/>
  <c r="E92" i="1"/>
  <c r="E90" i="1"/>
  <c r="E89" i="1"/>
  <c r="E87" i="1"/>
  <c r="E86" i="1"/>
  <c r="E85" i="1"/>
  <c r="E82" i="1"/>
  <c r="E80" i="1"/>
  <c r="E78" i="1"/>
  <c r="E77" i="1"/>
  <c r="E76" i="1"/>
  <c r="E74" i="1"/>
  <c r="E73" i="1"/>
  <c r="E72" i="1"/>
  <c r="E71" i="1"/>
  <c r="E70" i="1"/>
  <c r="E68" i="1"/>
  <c r="E67" i="1"/>
  <c r="E65" i="1"/>
  <c r="E64" i="1"/>
  <c r="E63" i="1"/>
  <c r="E60" i="1"/>
  <c r="E58" i="1"/>
  <c r="E56" i="1"/>
  <c r="E55" i="1"/>
  <c r="E54" i="1"/>
  <c r="E52" i="1"/>
  <c r="E51" i="1"/>
  <c r="E50" i="1"/>
  <c r="E49" i="1"/>
  <c r="E48" i="1"/>
  <c r="E46" i="1"/>
  <c r="E45" i="1"/>
  <c r="E43" i="1"/>
  <c r="E42" i="1"/>
  <c r="E41" i="1"/>
  <c r="E38" i="1"/>
  <c r="E36" i="1"/>
  <c r="E34" i="1"/>
  <c r="E33" i="1"/>
  <c r="E32" i="1"/>
  <c r="E30" i="1"/>
  <c r="E29" i="1"/>
  <c r="E28" i="1"/>
  <c r="E27" i="1"/>
  <c r="E26" i="1"/>
  <c r="E24" i="1"/>
  <c r="E23" i="1"/>
  <c r="E21" i="1"/>
  <c r="E20" i="1"/>
  <c r="E19" i="1"/>
  <c r="E16" i="1"/>
  <c r="E15" i="1"/>
  <c r="E14" i="1"/>
  <c r="E13" i="1"/>
  <c r="G126" i="1"/>
  <c r="G124" i="1"/>
  <c r="G122" i="1"/>
  <c r="G121" i="1"/>
  <c r="G120" i="1"/>
  <c r="G118" i="1"/>
  <c r="G117" i="1"/>
  <c r="G127" i="1" s="1"/>
  <c r="F129" i="1" s="1"/>
  <c r="G116" i="1"/>
  <c r="G115" i="1"/>
  <c r="G114" i="1"/>
  <c r="G112" i="1"/>
  <c r="G111" i="1"/>
  <c r="G109" i="1"/>
  <c r="G108" i="1"/>
  <c r="G107" i="1"/>
  <c r="G104" i="1"/>
  <c r="G102" i="1"/>
  <c r="G100" i="1"/>
  <c r="G99" i="1"/>
  <c r="G98" i="1"/>
  <c r="G96" i="1"/>
  <c r="G95" i="1"/>
  <c r="G94" i="1"/>
  <c r="G93" i="1"/>
  <c r="G92" i="1"/>
  <c r="G90" i="1"/>
  <c r="G89" i="1"/>
  <c r="G87" i="1"/>
  <c r="G86" i="1"/>
  <c r="G85" i="1"/>
  <c r="G82" i="1"/>
  <c r="G80" i="1"/>
  <c r="G78" i="1"/>
  <c r="G77" i="1"/>
  <c r="G76" i="1"/>
  <c r="G74" i="1"/>
  <c r="G73" i="1"/>
  <c r="G72" i="1"/>
  <c r="G71" i="1"/>
  <c r="G70" i="1"/>
  <c r="G68" i="1"/>
  <c r="G67" i="1"/>
  <c r="G65" i="1"/>
  <c r="G64" i="1"/>
  <c r="G63" i="1"/>
  <c r="G60" i="1"/>
  <c r="G58" i="1"/>
  <c r="G56" i="1"/>
  <c r="G55" i="1"/>
  <c r="G54" i="1"/>
  <c r="G52" i="1"/>
  <c r="G51" i="1"/>
  <c r="G50" i="1"/>
  <c r="G49" i="1"/>
  <c r="G48" i="1"/>
  <c r="G46" i="1"/>
  <c r="G45" i="1"/>
  <c r="G43" i="1"/>
  <c r="G42" i="1"/>
  <c r="G41" i="1"/>
  <c r="G38" i="1"/>
  <c r="G36" i="1"/>
  <c r="G34" i="1"/>
  <c r="G33" i="1"/>
  <c r="G32" i="1"/>
  <c r="G30" i="1"/>
  <c r="G29" i="1"/>
  <c r="G28" i="1"/>
  <c r="G27" i="1"/>
  <c r="G26" i="1"/>
  <c r="G24" i="1"/>
  <c r="G23" i="1"/>
  <c r="G21" i="1"/>
  <c r="G20" i="1"/>
  <c r="G19" i="1"/>
  <c r="G16" i="1"/>
  <c r="G15" i="1"/>
  <c r="G14" i="1"/>
  <c r="G13" i="1"/>
  <c r="E127" i="1" l="1"/>
</calcChain>
</file>

<file path=xl/sharedStrings.xml><?xml version="1.0" encoding="utf-8"?>
<sst xmlns="http://schemas.openxmlformats.org/spreadsheetml/2006/main" count="130" uniqueCount="46">
  <si>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</si>
  <si>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</si>
  <si>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</si>
  <si>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</si>
  <si>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</si>
  <si>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</si>
  <si>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</si>
  <si>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</si>
  <si>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</si>
  <si>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</si>
  <si>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</si>
  <si>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</si>
  <si>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Informe inicial</t>
  </si>
  <si>
    <t>MANTENIMIENTO DE LA RED INTELIGENTE DE MEDIDA Y CONTADORES DE ELECTRICIDAD DE LA AUTORIDAD PORTUARIA DE BALEARS</t>
  </si>
  <si>
    <t>Expediente E23-0104</t>
  </si>
  <si>
    <t>SERVICIOS COMUNES</t>
  </si>
  <si>
    <t>Cuota de licencia de plataforma</t>
  </si>
  <si>
    <t>Volcado de información a BBDD</t>
  </si>
  <si>
    <t>Jornada de formación inicial</t>
  </si>
  <si>
    <t>Jornada de formación</t>
  </si>
  <si>
    <t>PUERTO DE PALMA</t>
  </si>
  <si>
    <t>INFORMES</t>
  </si>
  <si>
    <t>Informe mensual</t>
  </si>
  <si>
    <t>Informe específico</t>
  </si>
  <si>
    <t>INICIO DEL SERVICIO</t>
  </si>
  <si>
    <t>Etiquetado de elementos</t>
  </si>
  <si>
    <t>Esquemas de conexionado</t>
  </si>
  <si>
    <t>RED INTELIGENTE DE MEDIDA</t>
  </si>
  <si>
    <t>Asistencia técnica en la gestión de la plataforma</t>
  </si>
  <si>
    <t>Tarjetas SIM</t>
  </si>
  <si>
    <t>Concentrador MBUS</t>
  </si>
  <si>
    <t>Módulo de ampliación</t>
  </si>
  <si>
    <t>Antena de comunicación</t>
  </si>
  <si>
    <t>ELEMENTOS DE MEDIDA</t>
  </si>
  <si>
    <t>Contador monofásico</t>
  </si>
  <si>
    <t>Contador trifásico directo</t>
  </si>
  <si>
    <t>Contador trifásico indirecto</t>
  </si>
  <si>
    <t>MANTENIMIENTO PREVENTIVO ELEMENTOS DE CAMPO</t>
  </si>
  <si>
    <t>Mantenimiento anual elementos de campo</t>
  </si>
  <si>
    <t>MANTENIMIENTO CORRECTIVO</t>
  </si>
  <si>
    <t>PA Mantenimiento correctivo</t>
  </si>
  <si>
    <t>PUERTO DE ALCÚDIA</t>
  </si>
  <si>
    <t>PUERTO DE MAÓ</t>
  </si>
  <si>
    <t>PUERTO DE EIVISSA</t>
  </si>
  <si>
    <t>PUERTO DE LA SAVINA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</si>
  <si>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49.500,00 € de "Mantenimiento correctivo"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</si>
</sst>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0" fillId="7" borderId="2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vertical="center" wrapText="1"/>
    </xf>
    <xf numFmtId="2" fontId="10" fillId="7" borderId="8" xfId="0" applyNumberFormat="1" applyFont="1" applyFill="1" applyBorder="1" applyAlignment="1">
      <alignment vertical="center" wrapText="1"/>
    </xf>
    <xf numFmtId="164" fontId="10" fillId="7" borderId="8" xfId="0" applyNumberFormat="1" applyFont="1" applyFill="1" applyBorder="1" applyAlignment="1">
      <alignment vertical="center" wrapText="1"/>
    </xf>
    <xf numFmtId="164" fontId="10" fillId="8" borderId="8" xfId="0" applyNumberFormat="1" applyFont="1" applyFill="1" applyBorder="1" applyAlignment="1" applyProtection="1">
      <alignment vertical="center" wrapText="1"/>
      <protection locked="0"/>
    </xf>
    <xf numFmtId="164" fontId="10" fillId="7" borderId="28" xfId="0" applyNumberFormat="1" applyFont="1" applyFill="1" applyBorder="1" applyAlignment="1">
      <alignment vertical="center" wrapText="1"/>
    </xf>
    <xf numFmtId="0" fontId="1" fillId="10" borderId="12" xfId="0" applyFont="1" applyFill="1" applyBorder="1" applyAlignment="1"/>
    <xf numFmtId="0" fontId="6" fillId="9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1" xfId="0" applyFont="1" applyBorder="1"/>
    <xf numFmtId="0" fontId="5" fillId="2" borderId="20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0" fontId="11" fillId="4" borderId="28" xfId="0" applyFont="1" applyFill="1" applyBorder="1" applyAlignment="1">
      <alignment vertical="center" wrapText="1"/>
    </xf>
    <xf numFmtId="0" fontId="10" fillId="9" borderId="20" xfId="0" applyFont="1" applyFill="1" applyBorder="1" applyAlignment="1">
      <alignment horizontal="center" vertical="center" wrapText="1"/>
    </xf>
    <xf numFmtId="0" fontId="10" fillId="9" borderId="12" xfId="0" applyFont="1" applyFill="1" applyBorder="1" applyAlignment="1">
      <alignment horizontal="center" vertical="center" wrapText="1"/>
    </xf>
    <xf numFmtId="0" fontId="10" fillId="9" borderId="2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9" borderId="32" xfId="0" applyFont="1" applyFill="1" applyBorder="1" applyAlignment="1">
      <alignment horizontal="center" vertical="top" wrapText="1"/>
    </xf>
    <xf numFmtId="0" fontId="1" fillId="10" borderId="33" xfId="0" applyFont="1" applyFill="1" applyBorder="1"/>
    <xf numFmtId="0" fontId="1" fillId="10" borderId="3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41"/>
  <sheetViews>
    <sheetView tabSelected="1" workbookViewId="0">
      <selection sqref="A1:G1"/>
    </sheetView>
  </sheetViews>
  <sheetFormatPr baseColWidth="10" defaultColWidth="14.44140625" defaultRowHeight="15" customHeight="1" x14ac:dyDescent="0.3"/>
  <cols>
    <col min="1" max="1" width="7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58" t="s">
        <v>0</v>
      </c>
      <c r="B1" s="59"/>
      <c r="C1" s="59"/>
      <c r="D1" s="59"/>
      <c r="E1" s="59"/>
      <c r="F1" s="59"/>
      <c r="G1" s="6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61" t="s">
        <v>13</v>
      </c>
      <c r="B2" s="46"/>
      <c r="C2" s="46"/>
      <c r="D2" s="46"/>
      <c r="E2" s="46"/>
      <c r="F2" s="46"/>
      <c r="G2" s="4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62" t="s">
        <v>14</v>
      </c>
      <c r="B3" s="63"/>
      <c r="C3" s="63"/>
      <c r="D3" s="63"/>
      <c r="E3" s="63"/>
      <c r="F3" s="63"/>
      <c r="G3" s="6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49" t="s">
        <v>1</v>
      </c>
      <c r="B5" s="40"/>
      <c r="C5" s="40"/>
      <c r="D5" s="40"/>
      <c r="E5" s="40"/>
      <c r="F5" s="40"/>
      <c r="G5" s="4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0" t="s">
        <v>2</v>
      </c>
      <c r="B6" s="40"/>
      <c r="C6" s="40"/>
      <c r="D6" s="40"/>
      <c r="E6" s="40"/>
      <c r="F6" s="40"/>
      <c r="G6" s="4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9" t="s">
        <v>3</v>
      </c>
      <c r="B8" s="40"/>
      <c r="C8" s="51"/>
      <c r="D8" s="52"/>
      <c r="E8" s="52"/>
      <c r="F8" s="52"/>
      <c r="G8" s="5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1"/>
      <c r="B9" s="40"/>
      <c r="C9" s="54"/>
      <c r="D9" s="55"/>
      <c r="E9" s="55"/>
      <c r="F9" s="55"/>
      <c r="G9" s="5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/>
      <c r="B12" s="14" t="s">
        <v>15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>
        <v>1</v>
      </c>
      <c r="B13" s="7" t="s">
        <v>16</v>
      </c>
      <c r="C13" s="8">
        <v>12</v>
      </c>
      <c r="D13" s="9">
        <v>6783</v>
      </c>
      <c r="E13" s="9">
        <f>ROUND(C13*D13,2)</f>
        <v>81396</v>
      </c>
      <c r="F13" s="30">
        <v>0</v>
      </c>
      <c r="G13" s="27">
        <f t="shared" ref="G13:G74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>
        <v>2</v>
      </c>
      <c r="B14" s="7" t="s">
        <v>17</v>
      </c>
      <c r="C14" s="8">
        <v>12</v>
      </c>
      <c r="D14" s="9">
        <v>89.88</v>
      </c>
      <c r="E14" s="9">
        <f t="shared" ref="E14:E16" si="1">ROUND(C14*D14,2)</f>
        <v>1078.56</v>
      </c>
      <c r="F14" s="30">
        <v>0</v>
      </c>
      <c r="G14" s="27">
        <f t="shared" si="0"/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6">
        <v>3</v>
      </c>
      <c r="B15" s="7" t="s">
        <v>18</v>
      </c>
      <c r="C15" s="8">
        <v>2</v>
      </c>
      <c r="D15" s="9">
        <v>714</v>
      </c>
      <c r="E15" s="9">
        <f t="shared" si="1"/>
        <v>1428</v>
      </c>
      <c r="F15" s="30">
        <v>0</v>
      </c>
      <c r="G15" s="27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>
        <v>4</v>
      </c>
      <c r="B16" s="7" t="s">
        <v>19</v>
      </c>
      <c r="C16" s="8">
        <v>2</v>
      </c>
      <c r="D16" s="9">
        <v>714</v>
      </c>
      <c r="E16" s="9">
        <f t="shared" si="1"/>
        <v>1428</v>
      </c>
      <c r="F16" s="30">
        <v>0</v>
      </c>
      <c r="G16" s="27">
        <f t="shared" si="0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5"/>
      <c r="B17" s="14" t="s">
        <v>20</v>
      </c>
      <c r="C17" s="6"/>
      <c r="D17" s="6"/>
      <c r="E17" s="6"/>
      <c r="F17" s="6"/>
      <c r="G17" s="57"/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31"/>
      <c r="B18" s="32" t="s">
        <v>21</v>
      </c>
      <c r="C18" s="33"/>
      <c r="D18" s="34"/>
      <c r="E18" s="34"/>
      <c r="F18" s="35"/>
      <c r="G18" s="36"/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>
        <v>5</v>
      </c>
      <c r="B19" s="7" t="s">
        <v>12</v>
      </c>
      <c r="C19" s="8">
        <v>1</v>
      </c>
      <c r="D19" s="9">
        <v>283.36</v>
      </c>
      <c r="E19" s="9">
        <f t="shared" ref="E19:E21" si="2">ROUND(C19*D19,2)</f>
        <v>283.36</v>
      </c>
      <c r="F19" s="30">
        <v>0</v>
      </c>
      <c r="G19" s="27">
        <f t="shared" si="0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>
        <v>6</v>
      </c>
      <c r="B20" s="7" t="s">
        <v>22</v>
      </c>
      <c r="C20" s="8">
        <v>12</v>
      </c>
      <c r="D20" s="9">
        <v>289.08999999999997</v>
      </c>
      <c r="E20" s="9">
        <f t="shared" si="2"/>
        <v>3469.08</v>
      </c>
      <c r="F20" s="30">
        <v>0</v>
      </c>
      <c r="G20" s="27">
        <f t="shared" si="0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>
        <v>7</v>
      </c>
      <c r="B21" s="7" t="s">
        <v>23</v>
      </c>
      <c r="C21" s="8">
        <v>2</v>
      </c>
      <c r="D21" s="9">
        <v>235.84</v>
      </c>
      <c r="E21" s="9">
        <f t="shared" si="2"/>
        <v>471.68</v>
      </c>
      <c r="F21" s="30">
        <v>0</v>
      </c>
      <c r="G21" s="27">
        <f t="shared" si="0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31"/>
      <c r="B22" s="32" t="s">
        <v>24</v>
      </c>
      <c r="C22" s="33"/>
      <c r="D22" s="34"/>
      <c r="E22" s="34"/>
      <c r="F22" s="35"/>
      <c r="G22" s="36"/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6">
        <v>8</v>
      </c>
      <c r="B23" s="7" t="s">
        <v>25</v>
      </c>
      <c r="C23" s="8">
        <v>315</v>
      </c>
      <c r="D23" s="9">
        <v>10</v>
      </c>
      <c r="E23" s="9">
        <f t="shared" ref="E23:E24" si="3">ROUND(C23*D23,2)</f>
        <v>3150</v>
      </c>
      <c r="F23" s="30">
        <v>0</v>
      </c>
      <c r="G23" s="27">
        <f t="shared" si="0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>
        <v>9</v>
      </c>
      <c r="B24" s="7" t="s">
        <v>26</v>
      </c>
      <c r="C24" s="8">
        <v>24</v>
      </c>
      <c r="D24" s="9">
        <v>160.07</v>
      </c>
      <c r="E24" s="9">
        <f t="shared" si="3"/>
        <v>3841.68</v>
      </c>
      <c r="F24" s="30">
        <v>0</v>
      </c>
      <c r="G24" s="27">
        <f t="shared" si="0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31"/>
      <c r="B25" s="32" t="s">
        <v>27</v>
      </c>
      <c r="C25" s="33"/>
      <c r="D25" s="34"/>
      <c r="E25" s="34"/>
      <c r="F25" s="35"/>
      <c r="G25" s="36"/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6">
        <v>10</v>
      </c>
      <c r="B26" s="7" t="s">
        <v>28</v>
      </c>
      <c r="C26" s="8">
        <v>12</v>
      </c>
      <c r="D26" s="9">
        <v>7861.63</v>
      </c>
      <c r="E26" s="9">
        <f t="shared" ref="E26:E30" si="4">ROUND(C26*D26,2)</f>
        <v>94339.56</v>
      </c>
      <c r="F26" s="30">
        <v>0</v>
      </c>
      <c r="G26" s="27">
        <f t="shared" si="0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6">
        <v>11</v>
      </c>
      <c r="B27" s="7" t="s">
        <v>29</v>
      </c>
      <c r="C27" s="8">
        <v>1524</v>
      </c>
      <c r="D27" s="9">
        <v>0.26</v>
      </c>
      <c r="E27" s="9">
        <f t="shared" si="4"/>
        <v>396.24</v>
      </c>
      <c r="F27" s="30">
        <v>0</v>
      </c>
      <c r="G27" s="27">
        <f t="shared" si="0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>
        <v>12</v>
      </c>
      <c r="B28" s="7" t="s">
        <v>30</v>
      </c>
      <c r="C28" s="8">
        <v>4</v>
      </c>
      <c r="D28" s="9">
        <v>637.71</v>
      </c>
      <c r="E28" s="9">
        <f t="shared" si="4"/>
        <v>2550.84</v>
      </c>
      <c r="F28" s="30">
        <v>0</v>
      </c>
      <c r="G28" s="27">
        <f t="shared" si="0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6">
        <v>13</v>
      </c>
      <c r="B29" s="7" t="s">
        <v>31</v>
      </c>
      <c r="C29" s="8">
        <v>4</v>
      </c>
      <c r="D29" s="9">
        <v>433.6</v>
      </c>
      <c r="E29" s="9">
        <f t="shared" si="4"/>
        <v>1734.4</v>
      </c>
      <c r="F29" s="30">
        <v>0</v>
      </c>
      <c r="G29" s="27">
        <f t="shared" si="0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>
        <v>14</v>
      </c>
      <c r="B30" s="7" t="s">
        <v>32</v>
      </c>
      <c r="C30" s="8">
        <v>4</v>
      </c>
      <c r="D30" s="9">
        <v>51.21</v>
      </c>
      <c r="E30" s="9">
        <f t="shared" si="4"/>
        <v>204.84</v>
      </c>
      <c r="F30" s="30">
        <v>0</v>
      </c>
      <c r="G30" s="27">
        <f t="shared" si="0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31"/>
      <c r="B31" s="32" t="s">
        <v>33</v>
      </c>
      <c r="C31" s="33"/>
      <c r="D31" s="34"/>
      <c r="E31" s="34"/>
      <c r="F31" s="35"/>
      <c r="G31" s="36"/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6">
        <v>15</v>
      </c>
      <c r="B32" s="7" t="s">
        <v>34</v>
      </c>
      <c r="C32" s="8">
        <v>15</v>
      </c>
      <c r="D32" s="9">
        <v>649.71</v>
      </c>
      <c r="E32" s="9">
        <f t="shared" ref="E32:E34" si="5">ROUND(C32*D32,2)</f>
        <v>9745.65</v>
      </c>
      <c r="F32" s="30">
        <v>0</v>
      </c>
      <c r="G32" s="27">
        <f t="shared" si="0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>
        <v>16</v>
      </c>
      <c r="B33" s="7" t="s">
        <v>35</v>
      </c>
      <c r="C33" s="8">
        <v>30</v>
      </c>
      <c r="D33" s="9">
        <v>733.97</v>
      </c>
      <c r="E33" s="9">
        <f t="shared" si="5"/>
        <v>22019.1</v>
      </c>
      <c r="F33" s="30">
        <v>0</v>
      </c>
      <c r="G33" s="27">
        <f t="shared" si="0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6">
        <v>17</v>
      </c>
      <c r="B34" s="7" t="s">
        <v>36</v>
      </c>
      <c r="C34" s="8">
        <v>15</v>
      </c>
      <c r="D34" s="9">
        <v>797.7</v>
      </c>
      <c r="E34" s="9">
        <f t="shared" si="5"/>
        <v>11965.5</v>
      </c>
      <c r="F34" s="30">
        <v>0</v>
      </c>
      <c r="G34" s="27">
        <f t="shared" si="0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31"/>
      <c r="B35" s="32" t="s">
        <v>37</v>
      </c>
      <c r="C35" s="33"/>
      <c r="D35" s="34"/>
      <c r="E35" s="34"/>
      <c r="F35" s="35"/>
      <c r="G35" s="36"/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6">
        <v>18</v>
      </c>
      <c r="B36" s="7" t="s">
        <v>38</v>
      </c>
      <c r="C36" s="8">
        <v>307</v>
      </c>
      <c r="D36" s="9">
        <v>53.98</v>
      </c>
      <c r="E36" s="9">
        <f>ROUND(C36*D36,2)</f>
        <v>16571.86</v>
      </c>
      <c r="F36" s="30">
        <v>0</v>
      </c>
      <c r="G36" s="27">
        <f t="shared" si="0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31"/>
      <c r="B37" s="32" t="s">
        <v>39</v>
      </c>
      <c r="C37" s="33"/>
      <c r="D37" s="34"/>
      <c r="E37" s="34"/>
      <c r="F37" s="35"/>
      <c r="G37" s="36"/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6">
        <v>19</v>
      </c>
      <c r="B38" s="7" t="s">
        <v>40</v>
      </c>
      <c r="C38" s="8">
        <v>1</v>
      </c>
      <c r="D38" s="9">
        <v>20000</v>
      </c>
      <c r="E38" s="9">
        <f>ROUND(C38*D38,2)</f>
        <v>20000</v>
      </c>
      <c r="F38" s="9">
        <v>20000</v>
      </c>
      <c r="G38" s="27">
        <f t="shared" si="0"/>
        <v>20000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5"/>
      <c r="B39" s="14" t="s">
        <v>41</v>
      </c>
      <c r="C39" s="6"/>
      <c r="D39" s="6"/>
      <c r="E39" s="6"/>
      <c r="F39" s="6"/>
      <c r="G39" s="57"/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31"/>
      <c r="B40" s="32" t="s">
        <v>21</v>
      </c>
      <c r="C40" s="33"/>
      <c r="D40" s="34"/>
      <c r="E40" s="34"/>
      <c r="F40" s="35"/>
      <c r="G40" s="36"/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6">
        <v>20</v>
      </c>
      <c r="B41" s="7" t="s">
        <v>12</v>
      </c>
      <c r="C41" s="8">
        <v>1</v>
      </c>
      <c r="D41" s="9">
        <v>283.36</v>
      </c>
      <c r="E41" s="9">
        <f t="shared" ref="E41:E43" si="6">ROUND(C41*D41,2)</f>
        <v>283.36</v>
      </c>
      <c r="F41" s="30">
        <v>0</v>
      </c>
      <c r="G41" s="27">
        <f t="shared" si="0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6">
        <v>21</v>
      </c>
      <c r="B42" s="7" t="s">
        <v>22</v>
      </c>
      <c r="C42" s="8">
        <v>12</v>
      </c>
      <c r="D42" s="9">
        <v>289.08999999999997</v>
      </c>
      <c r="E42" s="9">
        <f t="shared" si="6"/>
        <v>3469.08</v>
      </c>
      <c r="F42" s="30">
        <v>0</v>
      </c>
      <c r="G42" s="27">
        <f t="shared" si="0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>
        <v>22</v>
      </c>
      <c r="B43" s="7" t="s">
        <v>23</v>
      </c>
      <c r="C43" s="8">
        <v>2</v>
      </c>
      <c r="D43" s="9">
        <v>235.84</v>
      </c>
      <c r="E43" s="9">
        <f t="shared" si="6"/>
        <v>471.68</v>
      </c>
      <c r="F43" s="30">
        <v>0</v>
      </c>
      <c r="G43" s="27">
        <f t="shared" si="0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31"/>
      <c r="B44" s="32" t="s">
        <v>24</v>
      </c>
      <c r="C44" s="33"/>
      <c r="D44" s="34"/>
      <c r="E44" s="34"/>
      <c r="F44" s="35"/>
      <c r="G44" s="36"/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>
        <v>23</v>
      </c>
      <c r="B45" s="7" t="s">
        <v>25</v>
      </c>
      <c r="C45" s="8">
        <v>63</v>
      </c>
      <c r="D45" s="9">
        <v>10</v>
      </c>
      <c r="E45" s="9">
        <f t="shared" ref="E45:E46" si="7">ROUND(C45*D45,2)</f>
        <v>630</v>
      </c>
      <c r="F45" s="30">
        <v>0</v>
      </c>
      <c r="G45" s="27">
        <f t="shared" si="0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6">
        <v>24</v>
      </c>
      <c r="B46" s="7" t="s">
        <v>26</v>
      </c>
      <c r="C46" s="8">
        <v>3</v>
      </c>
      <c r="D46" s="9">
        <v>160.07</v>
      </c>
      <c r="E46" s="9">
        <f t="shared" si="7"/>
        <v>480.21</v>
      </c>
      <c r="F46" s="30">
        <v>0</v>
      </c>
      <c r="G46" s="27">
        <f t="shared" si="0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31"/>
      <c r="B47" s="32" t="s">
        <v>27</v>
      </c>
      <c r="C47" s="33"/>
      <c r="D47" s="34"/>
      <c r="E47" s="34"/>
      <c r="F47" s="35"/>
      <c r="G47" s="36"/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6">
        <v>25</v>
      </c>
      <c r="B48" s="7" t="s">
        <v>28</v>
      </c>
      <c r="C48" s="8">
        <v>12</v>
      </c>
      <c r="D48" s="9">
        <v>5611.16</v>
      </c>
      <c r="E48" s="9">
        <f t="shared" ref="E48:E52" si="8">ROUND(C48*D48,2)</f>
        <v>67333.919999999998</v>
      </c>
      <c r="F48" s="30">
        <v>0</v>
      </c>
      <c r="G48" s="27">
        <f t="shared" si="0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6">
        <v>26</v>
      </c>
      <c r="B49" s="7" t="s">
        <v>29</v>
      </c>
      <c r="C49" s="8">
        <v>252</v>
      </c>
      <c r="D49" s="9">
        <v>0.26</v>
      </c>
      <c r="E49" s="9">
        <f t="shared" si="8"/>
        <v>65.52</v>
      </c>
      <c r="F49" s="30">
        <v>0</v>
      </c>
      <c r="G49" s="27">
        <f t="shared" si="0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6">
        <v>27</v>
      </c>
      <c r="B50" s="7" t="s">
        <v>30</v>
      </c>
      <c r="C50" s="8">
        <v>2</v>
      </c>
      <c r="D50" s="9">
        <v>637.71</v>
      </c>
      <c r="E50" s="9">
        <f t="shared" si="8"/>
        <v>1275.42</v>
      </c>
      <c r="F50" s="30">
        <v>0</v>
      </c>
      <c r="G50" s="27">
        <f t="shared" si="0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6">
        <v>28</v>
      </c>
      <c r="B51" s="7" t="s">
        <v>31</v>
      </c>
      <c r="C51" s="8">
        <v>2</v>
      </c>
      <c r="D51" s="9">
        <v>433.6</v>
      </c>
      <c r="E51" s="9">
        <f t="shared" si="8"/>
        <v>867.2</v>
      </c>
      <c r="F51" s="30">
        <v>0</v>
      </c>
      <c r="G51" s="27">
        <f t="shared" si="0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6">
        <v>29</v>
      </c>
      <c r="B52" s="7" t="s">
        <v>32</v>
      </c>
      <c r="C52" s="8">
        <v>2</v>
      </c>
      <c r="D52" s="9">
        <v>51.21</v>
      </c>
      <c r="E52" s="9">
        <f t="shared" si="8"/>
        <v>102.42</v>
      </c>
      <c r="F52" s="30">
        <v>0</v>
      </c>
      <c r="G52" s="27">
        <f t="shared" si="0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31"/>
      <c r="B53" s="32" t="s">
        <v>33</v>
      </c>
      <c r="C53" s="33"/>
      <c r="D53" s="34"/>
      <c r="E53" s="34"/>
      <c r="F53" s="35"/>
      <c r="G53" s="36"/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6">
        <v>30</v>
      </c>
      <c r="B54" s="7" t="s">
        <v>34</v>
      </c>
      <c r="C54" s="8">
        <v>7</v>
      </c>
      <c r="D54" s="9">
        <v>649.71</v>
      </c>
      <c r="E54" s="9">
        <f t="shared" ref="E54:E56" si="9">ROUND(C54*D54,2)</f>
        <v>4547.97</v>
      </c>
      <c r="F54" s="30">
        <v>0</v>
      </c>
      <c r="G54" s="27">
        <f t="shared" si="0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6">
        <v>31</v>
      </c>
      <c r="B55" s="7" t="s">
        <v>35</v>
      </c>
      <c r="C55" s="8">
        <v>5</v>
      </c>
      <c r="D55" s="9">
        <v>733.97</v>
      </c>
      <c r="E55" s="9">
        <f t="shared" si="9"/>
        <v>3669.85</v>
      </c>
      <c r="F55" s="30">
        <v>0</v>
      </c>
      <c r="G55" s="27">
        <f t="shared" si="0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6">
        <v>32</v>
      </c>
      <c r="B56" s="7" t="s">
        <v>36</v>
      </c>
      <c r="C56" s="8">
        <v>6</v>
      </c>
      <c r="D56" s="9">
        <v>797.7</v>
      </c>
      <c r="E56" s="9">
        <f t="shared" si="9"/>
        <v>4786.2</v>
      </c>
      <c r="F56" s="30">
        <v>0</v>
      </c>
      <c r="G56" s="27">
        <f t="shared" si="0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31"/>
      <c r="B57" s="32" t="s">
        <v>37</v>
      </c>
      <c r="C57" s="33"/>
      <c r="D57" s="34"/>
      <c r="E57" s="34"/>
      <c r="F57" s="35"/>
      <c r="G57" s="36"/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6">
        <v>33</v>
      </c>
      <c r="B58" s="7" t="s">
        <v>38</v>
      </c>
      <c r="C58" s="8">
        <v>59</v>
      </c>
      <c r="D58" s="9">
        <v>53.98</v>
      </c>
      <c r="E58" s="9">
        <f>ROUND(C58*D58,2)</f>
        <v>3184.82</v>
      </c>
      <c r="F58" s="30">
        <v>0</v>
      </c>
      <c r="G58" s="27">
        <f t="shared" si="0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31"/>
      <c r="B59" s="32" t="s">
        <v>39</v>
      </c>
      <c r="C59" s="33"/>
      <c r="D59" s="34"/>
      <c r="E59" s="34"/>
      <c r="F59" s="35"/>
      <c r="G59" s="36"/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6">
        <v>34</v>
      </c>
      <c r="B60" s="7" t="s">
        <v>40</v>
      </c>
      <c r="C60" s="8">
        <v>1</v>
      </c>
      <c r="D60" s="9">
        <v>7500</v>
      </c>
      <c r="E60" s="9">
        <f>ROUND(C60*D60,2)</f>
        <v>7500</v>
      </c>
      <c r="F60" s="9">
        <v>7500</v>
      </c>
      <c r="G60" s="27">
        <f t="shared" si="0"/>
        <v>7500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5"/>
      <c r="B61" s="14" t="s">
        <v>42</v>
      </c>
      <c r="C61" s="6"/>
      <c r="D61" s="6"/>
      <c r="E61" s="6"/>
      <c r="F61" s="6"/>
      <c r="G61" s="57"/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31"/>
      <c r="B62" s="32" t="s">
        <v>21</v>
      </c>
      <c r="C62" s="33"/>
      <c r="D62" s="34"/>
      <c r="E62" s="34"/>
      <c r="F62" s="35"/>
      <c r="G62" s="36"/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6">
        <v>35</v>
      </c>
      <c r="B63" s="7" t="s">
        <v>12</v>
      </c>
      <c r="C63" s="8">
        <v>1</v>
      </c>
      <c r="D63" s="9">
        <v>283.36</v>
      </c>
      <c r="E63" s="9">
        <f t="shared" ref="E63:E65" si="10">ROUND(C63*D63,2)</f>
        <v>283.36</v>
      </c>
      <c r="F63" s="30">
        <v>0</v>
      </c>
      <c r="G63" s="27">
        <f t="shared" si="0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6">
        <v>36</v>
      </c>
      <c r="B64" s="7" t="s">
        <v>22</v>
      </c>
      <c r="C64" s="8">
        <v>12</v>
      </c>
      <c r="D64" s="9">
        <v>289.08999999999997</v>
      </c>
      <c r="E64" s="9">
        <f t="shared" si="10"/>
        <v>3469.08</v>
      </c>
      <c r="F64" s="30">
        <v>0</v>
      </c>
      <c r="G64" s="27">
        <f t="shared" si="0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6">
        <v>37</v>
      </c>
      <c r="B65" s="7" t="s">
        <v>23</v>
      </c>
      <c r="C65" s="8">
        <v>2</v>
      </c>
      <c r="D65" s="9">
        <v>235.84</v>
      </c>
      <c r="E65" s="9">
        <f t="shared" si="10"/>
        <v>471.68</v>
      </c>
      <c r="F65" s="30">
        <v>0</v>
      </c>
      <c r="G65" s="27">
        <f t="shared" si="0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31"/>
      <c r="B66" s="32" t="s">
        <v>24</v>
      </c>
      <c r="C66" s="33"/>
      <c r="D66" s="34"/>
      <c r="E66" s="34"/>
      <c r="F66" s="35"/>
      <c r="G66" s="36"/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6">
        <v>38</v>
      </c>
      <c r="B67" s="7" t="s">
        <v>25</v>
      </c>
      <c r="C67" s="8">
        <v>102</v>
      </c>
      <c r="D67" s="9">
        <v>10</v>
      </c>
      <c r="E67" s="9">
        <f t="shared" ref="E67:E68" si="11">ROUND(C67*D67,2)</f>
        <v>1020</v>
      </c>
      <c r="F67" s="30">
        <v>0</v>
      </c>
      <c r="G67" s="27">
        <f t="shared" si="0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6">
        <v>39</v>
      </c>
      <c r="B68" s="7" t="s">
        <v>26</v>
      </c>
      <c r="C68" s="8">
        <v>35</v>
      </c>
      <c r="D68" s="9">
        <v>160.07</v>
      </c>
      <c r="E68" s="9">
        <f t="shared" si="11"/>
        <v>5602.45</v>
      </c>
      <c r="F68" s="30">
        <v>0</v>
      </c>
      <c r="G68" s="27">
        <f t="shared" si="0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31"/>
      <c r="B69" s="32" t="s">
        <v>27</v>
      </c>
      <c r="C69" s="33"/>
      <c r="D69" s="34"/>
      <c r="E69" s="34"/>
      <c r="F69" s="35"/>
      <c r="G69" s="36"/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6">
        <v>40</v>
      </c>
      <c r="B70" s="7" t="s">
        <v>28</v>
      </c>
      <c r="C70" s="8">
        <v>12</v>
      </c>
      <c r="D70" s="9">
        <v>9642.08</v>
      </c>
      <c r="E70" s="9">
        <f t="shared" ref="E70:E74" si="12">ROUND(C70*D70,2)</f>
        <v>115704.96000000001</v>
      </c>
      <c r="F70" s="30">
        <v>0</v>
      </c>
      <c r="G70" s="27">
        <f t="shared" si="0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6">
        <v>41</v>
      </c>
      <c r="B71" s="7" t="s">
        <v>29</v>
      </c>
      <c r="C71" s="8">
        <v>492</v>
      </c>
      <c r="D71" s="9">
        <v>0.26</v>
      </c>
      <c r="E71" s="9">
        <f t="shared" si="12"/>
        <v>127.92</v>
      </c>
      <c r="F71" s="30">
        <v>0</v>
      </c>
      <c r="G71" s="27">
        <f t="shared" si="0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6">
        <v>42</v>
      </c>
      <c r="B72" s="7" t="s">
        <v>30</v>
      </c>
      <c r="C72" s="8">
        <v>3</v>
      </c>
      <c r="D72" s="9">
        <v>637.71</v>
      </c>
      <c r="E72" s="9">
        <f t="shared" si="12"/>
        <v>1913.13</v>
      </c>
      <c r="F72" s="30">
        <v>0</v>
      </c>
      <c r="G72" s="27">
        <f t="shared" si="0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6">
        <v>43</v>
      </c>
      <c r="B73" s="7" t="s">
        <v>31</v>
      </c>
      <c r="C73" s="8">
        <v>3</v>
      </c>
      <c r="D73" s="9">
        <v>433.6</v>
      </c>
      <c r="E73" s="9">
        <f t="shared" si="12"/>
        <v>1300.8</v>
      </c>
      <c r="F73" s="30">
        <v>0</v>
      </c>
      <c r="G73" s="27">
        <f t="shared" si="0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6">
        <v>44</v>
      </c>
      <c r="B74" s="7" t="s">
        <v>32</v>
      </c>
      <c r="C74" s="8">
        <v>3</v>
      </c>
      <c r="D74" s="9">
        <v>51.21</v>
      </c>
      <c r="E74" s="9">
        <f t="shared" si="12"/>
        <v>153.63</v>
      </c>
      <c r="F74" s="30">
        <v>0</v>
      </c>
      <c r="G74" s="27">
        <f t="shared" si="0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31"/>
      <c r="B75" s="32" t="s">
        <v>33</v>
      </c>
      <c r="C75" s="33"/>
      <c r="D75" s="34"/>
      <c r="E75" s="34"/>
      <c r="F75" s="35"/>
      <c r="G75" s="36"/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6">
        <v>45</v>
      </c>
      <c r="B76" s="7" t="s">
        <v>34</v>
      </c>
      <c r="C76" s="8">
        <v>11</v>
      </c>
      <c r="D76" s="9">
        <v>649.71</v>
      </c>
      <c r="E76" s="9">
        <f t="shared" ref="E76:E78" si="13">ROUND(C76*D76,2)</f>
        <v>7146.81</v>
      </c>
      <c r="F76" s="30">
        <v>0</v>
      </c>
      <c r="G76" s="27">
        <f t="shared" ref="G76:G126" si="14">IF(F76&gt;D76,F76/0,ROUND(C76*F76,2))</f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6">
        <v>46</v>
      </c>
      <c r="B77" s="7" t="s">
        <v>35</v>
      </c>
      <c r="C77" s="8">
        <v>7</v>
      </c>
      <c r="D77" s="9">
        <v>733.97</v>
      </c>
      <c r="E77" s="9">
        <f t="shared" si="13"/>
        <v>5137.79</v>
      </c>
      <c r="F77" s="30">
        <v>0</v>
      </c>
      <c r="G77" s="27">
        <f t="shared" si="14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6">
        <v>47</v>
      </c>
      <c r="B78" s="7" t="s">
        <v>36</v>
      </c>
      <c r="C78" s="8">
        <v>3</v>
      </c>
      <c r="D78" s="9">
        <v>797.7</v>
      </c>
      <c r="E78" s="9">
        <f t="shared" si="13"/>
        <v>2393.1</v>
      </c>
      <c r="F78" s="30">
        <v>0</v>
      </c>
      <c r="G78" s="27">
        <f t="shared" si="14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31"/>
      <c r="B79" s="32" t="s">
        <v>37</v>
      </c>
      <c r="C79" s="33"/>
      <c r="D79" s="34"/>
      <c r="E79" s="34"/>
      <c r="F79" s="35"/>
      <c r="G79" s="36"/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6">
        <v>48</v>
      </c>
      <c r="B80" s="7" t="s">
        <v>38</v>
      </c>
      <c r="C80" s="8">
        <v>97</v>
      </c>
      <c r="D80" s="9">
        <v>53.98</v>
      </c>
      <c r="E80" s="9">
        <f>ROUND(C80*D80,2)</f>
        <v>5236.0600000000004</v>
      </c>
      <c r="F80" s="30">
        <v>0</v>
      </c>
      <c r="G80" s="27">
        <f t="shared" si="14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31"/>
      <c r="B81" s="32" t="s">
        <v>39</v>
      </c>
      <c r="C81" s="33"/>
      <c r="D81" s="34"/>
      <c r="E81" s="34"/>
      <c r="F81" s="35"/>
      <c r="G81" s="36"/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6">
        <v>49</v>
      </c>
      <c r="B82" s="7" t="s">
        <v>40</v>
      </c>
      <c r="C82" s="8">
        <v>1</v>
      </c>
      <c r="D82" s="9">
        <v>10000</v>
      </c>
      <c r="E82" s="9">
        <f>ROUND(C82*D82,2)</f>
        <v>10000</v>
      </c>
      <c r="F82" s="9">
        <v>10000</v>
      </c>
      <c r="G82" s="27">
        <f t="shared" si="14"/>
        <v>10000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5"/>
      <c r="B83" s="14" t="s">
        <v>43</v>
      </c>
      <c r="C83" s="6"/>
      <c r="D83" s="6"/>
      <c r="E83" s="6"/>
      <c r="F83" s="6"/>
      <c r="G83" s="57"/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31"/>
      <c r="B84" s="32" t="s">
        <v>21</v>
      </c>
      <c r="C84" s="33"/>
      <c r="D84" s="34"/>
      <c r="E84" s="34"/>
      <c r="F84" s="35"/>
      <c r="G84" s="36"/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6">
        <v>50</v>
      </c>
      <c r="B85" s="7" t="s">
        <v>12</v>
      </c>
      <c r="C85" s="8">
        <v>1</v>
      </c>
      <c r="D85" s="9">
        <v>283.36</v>
      </c>
      <c r="E85" s="9">
        <f t="shared" ref="E85:E87" si="15">ROUND(C85*D85,2)</f>
        <v>283.36</v>
      </c>
      <c r="F85" s="30">
        <v>0</v>
      </c>
      <c r="G85" s="27">
        <f t="shared" si="14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6">
        <v>51</v>
      </c>
      <c r="B86" s="7" t="s">
        <v>22</v>
      </c>
      <c r="C86" s="8">
        <v>12</v>
      </c>
      <c r="D86" s="9">
        <v>289.08999999999997</v>
      </c>
      <c r="E86" s="9">
        <f t="shared" si="15"/>
        <v>3469.08</v>
      </c>
      <c r="F86" s="30">
        <v>0</v>
      </c>
      <c r="G86" s="27">
        <f t="shared" si="14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6">
        <v>52</v>
      </c>
      <c r="B87" s="7" t="s">
        <v>23</v>
      </c>
      <c r="C87" s="8">
        <v>2</v>
      </c>
      <c r="D87" s="9">
        <v>235.84</v>
      </c>
      <c r="E87" s="9">
        <f t="shared" si="15"/>
        <v>471.68</v>
      </c>
      <c r="F87" s="30">
        <v>0</v>
      </c>
      <c r="G87" s="27">
        <f t="shared" si="14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31"/>
      <c r="B88" s="32" t="s">
        <v>24</v>
      </c>
      <c r="C88" s="33"/>
      <c r="D88" s="34"/>
      <c r="E88" s="34"/>
      <c r="F88" s="35"/>
      <c r="G88" s="36"/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6">
        <v>53</v>
      </c>
      <c r="B89" s="7" t="s">
        <v>25</v>
      </c>
      <c r="C89" s="8">
        <v>131</v>
      </c>
      <c r="D89" s="9">
        <v>10</v>
      </c>
      <c r="E89" s="9">
        <f t="shared" ref="E89:E90" si="16">ROUND(C89*D89,2)</f>
        <v>1310</v>
      </c>
      <c r="F89" s="30">
        <v>0</v>
      </c>
      <c r="G89" s="27">
        <f t="shared" si="14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6">
        <v>54</v>
      </c>
      <c r="B90" s="7" t="s">
        <v>26</v>
      </c>
      <c r="C90" s="8">
        <v>7</v>
      </c>
      <c r="D90" s="9">
        <v>160.07</v>
      </c>
      <c r="E90" s="9">
        <f t="shared" si="16"/>
        <v>1120.49</v>
      </c>
      <c r="F90" s="30">
        <v>0</v>
      </c>
      <c r="G90" s="27">
        <f t="shared" si="14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31"/>
      <c r="B91" s="32" t="s">
        <v>27</v>
      </c>
      <c r="C91" s="33"/>
      <c r="D91" s="34"/>
      <c r="E91" s="34"/>
      <c r="F91" s="35"/>
      <c r="G91" s="36"/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6">
        <v>55</v>
      </c>
      <c r="B92" s="7" t="s">
        <v>28</v>
      </c>
      <c r="C92" s="8">
        <v>12</v>
      </c>
      <c r="D92" s="9">
        <v>9624.1200000000008</v>
      </c>
      <c r="E92" s="9">
        <f t="shared" ref="E92:E96" si="17">ROUND(C92*D92,2)</f>
        <v>115489.44</v>
      </c>
      <c r="F92" s="30">
        <v>0</v>
      </c>
      <c r="G92" s="27">
        <f t="shared" si="14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6">
        <v>56</v>
      </c>
      <c r="B93" s="7" t="s">
        <v>29</v>
      </c>
      <c r="C93" s="8">
        <v>504</v>
      </c>
      <c r="D93" s="9">
        <v>0.26</v>
      </c>
      <c r="E93" s="9">
        <f t="shared" si="17"/>
        <v>131.04</v>
      </c>
      <c r="F93" s="30">
        <v>0</v>
      </c>
      <c r="G93" s="27">
        <f t="shared" si="14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6">
        <v>57</v>
      </c>
      <c r="B94" s="7" t="s">
        <v>30</v>
      </c>
      <c r="C94" s="8">
        <v>3</v>
      </c>
      <c r="D94" s="9">
        <v>637.71</v>
      </c>
      <c r="E94" s="9">
        <f t="shared" si="17"/>
        <v>1913.13</v>
      </c>
      <c r="F94" s="30">
        <v>0</v>
      </c>
      <c r="G94" s="27">
        <f t="shared" si="14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6">
        <v>58</v>
      </c>
      <c r="B95" s="7" t="s">
        <v>31</v>
      </c>
      <c r="C95" s="8">
        <v>3</v>
      </c>
      <c r="D95" s="9">
        <v>433.6</v>
      </c>
      <c r="E95" s="9">
        <f t="shared" si="17"/>
        <v>1300.8</v>
      </c>
      <c r="F95" s="30">
        <v>0</v>
      </c>
      <c r="G95" s="27">
        <f t="shared" si="14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6">
        <v>59</v>
      </c>
      <c r="B96" s="7" t="s">
        <v>32</v>
      </c>
      <c r="C96" s="8">
        <v>3</v>
      </c>
      <c r="D96" s="9">
        <v>51.21</v>
      </c>
      <c r="E96" s="9">
        <f t="shared" si="17"/>
        <v>153.63</v>
      </c>
      <c r="F96" s="30">
        <v>0</v>
      </c>
      <c r="G96" s="27">
        <f t="shared" si="14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31"/>
      <c r="B97" s="32" t="s">
        <v>33</v>
      </c>
      <c r="C97" s="33"/>
      <c r="D97" s="34"/>
      <c r="E97" s="34"/>
      <c r="F97" s="35"/>
      <c r="G97" s="36"/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6">
        <v>60</v>
      </c>
      <c r="B98" s="7" t="s">
        <v>34</v>
      </c>
      <c r="C98" s="8">
        <v>10</v>
      </c>
      <c r="D98" s="9">
        <v>649.71</v>
      </c>
      <c r="E98" s="9">
        <f t="shared" ref="E98:E100" si="18">ROUND(C98*D98,2)</f>
        <v>6497.1</v>
      </c>
      <c r="F98" s="30">
        <v>0</v>
      </c>
      <c r="G98" s="27">
        <f t="shared" si="14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6">
        <v>61</v>
      </c>
      <c r="B99" s="7" t="s">
        <v>35</v>
      </c>
      <c r="C99" s="8">
        <v>8</v>
      </c>
      <c r="D99" s="9">
        <v>733.97</v>
      </c>
      <c r="E99" s="9">
        <f t="shared" si="18"/>
        <v>5871.76</v>
      </c>
      <c r="F99" s="30">
        <v>0</v>
      </c>
      <c r="G99" s="27">
        <f t="shared" si="14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6">
        <v>62</v>
      </c>
      <c r="B100" s="7" t="s">
        <v>36</v>
      </c>
      <c r="C100" s="8">
        <v>8</v>
      </c>
      <c r="D100" s="9">
        <v>797.7</v>
      </c>
      <c r="E100" s="9">
        <f t="shared" si="18"/>
        <v>6381.6</v>
      </c>
      <c r="F100" s="30">
        <v>0</v>
      </c>
      <c r="G100" s="27">
        <f t="shared" si="14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31"/>
      <c r="B101" s="32" t="s">
        <v>37</v>
      </c>
      <c r="C101" s="33"/>
      <c r="D101" s="34"/>
      <c r="E101" s="34"/>
      <c r="F101" s="35"/>
      <c r="G101" s="36"/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6">
        <v>63</v>
      </c>
      <c r="B102" s="7" t="s">
        <v>38</v>
      </c>
      <c r="C102" s="8">
        <v>124</v>
      </c>
      <c r="D102" s="9">
        <v>53.98</v>
      </c>
      <c r="E102" s="9">
        <f>ROUND(C102*D102,2)</f>
        <v>6693.52</v>
      </c>
      <c r="F102" s="30">
        <v>0</v>
      </c>
      <c r="G102" s="27">
        <f t="shared" si="14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31"/>
      <c r="B103" s="32" t="s">
        <v>39</v>
      </c>
      <c r="C103" s="33"/>
      <c r="D103" s="34"/>
      <c r="E103" s="34"/>
      <c r="F103" s="35"/>
      <c r="G103" s="36"/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6">
        <v>64</v>
      </c>
      <c r="B104" s="7" t="s">
        <v>40</v>
      </c>
      <c r="C104" s="8">
        <v>1</v>
      </c>
      <c r="D104" s="9">
        <v>10000</v>
      </c>
      <c r="E104" s="9">
        <f>ROUND(C104*D104,2)</f>
        <v>10000</v>
      </c>
      <c r="F104" s="9">
        <v>10000</v>
      </c>
      <c r="G104" s="27">
        <f t="shared" si="14"/>
        <v>10000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5"/>
      <c r="B105" s="14" t="s">
        <v>44</v>
      </c>
      <c r="C105" s="6"/>
      <c r="D105" s="6"/>
      <c r="E105" s="6"/>
      <c r="F105" s="6"/>
      <c r="G105" s="57"/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31"/>
      <c r="B106" s="32" t="s">
        <v>21</v>
      </c>
      <c r="C106" s="33"/>
      <c r="D106" s="34"/>
      <c r="E106" s="34"/>
      <c r="F106" s="35"/>
      <c r="G106" s="36"/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6">
        <v>65</v>
      </c>
      <c r="B107" s="7" t="s">
        <v>12</v>
      </c>
      <c r="C107" s="8">
        <v>1</v>
      </c>
      <c r="D107" s="9">
        <v>283.36</v>
      </c>
      <c r="E107" s="9">
        <f t="shared" ref="E107:E109" si="19">ROUND(C107*D107,2)</f>
        <v>283.36</v>
      </c>
      <c r="F107" s="30">
        <v>0</v>
      </c>
      <c r="G107" s="27">
        <f t="shared" si="14"/>
        <v>0</v>
      </c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6">
        <v>66</v>
      </c>
      <c r="B108" s="7" t="s">
        <v>22</v>
      </c>
      <c r="C108" s="8">
        <v>12</v>
      </c>
      <c r="D108" s="9">
        <v>289.08999999999997</v>
      </c>
      <c r="E108" s="9">
        <f t="shared" si="19"/>
        <v>3469.08</v>
      </c>
      <c r="F108" s="30">
        <v>0</v>
      </c>
      <c r="G108" s="27">
        <f t="shared" si="14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6">
        <v>67</v>
      </c>
      <c r="B109" s="7" t="s">
        <v>23</v>
      </c>
      <c r="C109" s="8">
        <v>2</v>
      </c>
      <c r="D109" s="9">
        <v>235.84</v>
      </c>
      <c r="E109" s="9">
        <f t="shared" si="19"/>
        <v>471.68</v>
      </c>
      <c r="F109" s="30">
        <v>0</v>
      </c>
      <c r="G109" s="27">
        <f t="shared" si="14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31"/>
      <c r="B110" s="32" t="s">
        <v>24</v>
      </c>
      <c r="C110" s="33"/>
      <c r="D110" s="34"/>
      <c r="E110" s="34"/>
      <c r="F110" s="35"/>
      <c r="G110" s="36"/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6">
        <v>68</v>
      </c>
      <c r="B111" s="7" t="s">
        <v>25</v>
      </c>
      <c r="C111" s="8">
        <v>48</v>
      </c>
      <c r="D111" s="9">
        <v>10</v>
      </c>
      <c r="E111" s="9">
        <f t="shared" ref="E111:E112" si="20">ROUND(C111*D111,2)</f>
        <v>480</v>
      </c>
      <c r="F111" s="30">
        <v>0</v>
      </c>
      <c r="G111" s="27">
        <f t="shared" si="14"/>
        <v>0</v>
      </c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6">
        <v>69</v>
      </c>
      <c r="B112" s="7" t="s">
        <v>26</v>
      </c>
      <c r="C112" s="8">
        <v>6</v>
      </c>
      <c r="D112" s="9">
        <v>160.07</v>
      </c>
      <c r="E112" s="9">
        <f t="shared" si="20"/>
        <v>960.42</v>
      </c>
      <c r="F112" s="30">
        <v>0</v>
      </c>
      <c r="G112" s="27">
        <f t="shared" si="14"/>
        <v>0</v>
      </c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31"/>
      <c r="B113" s="32" t="s">
        <v>27</v>
      </c>
      <c r="C113" s="33"/>
      <c r="D113" s="34"/>
      <c r="E113" s="34"/>
      <c r="F113" s="35"/>
      <c r="G113" s="36"/>
      <c r="H113" s="1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26">
        <v>70</v>
      </c>
      <c r="B114" s="7" t="s">
        <v>28</v>
      </c>
      <c r="C114" s="8">
        <v>12</v>
      </c>
      <c r="D114" s="9">
        <v>3449.43</v>
      </c>
      <c r="E114" s="9">
        <f t="shared" ref="E114:E118" si="21">ROUND(C114*D114,2)</f>
        <v>41393.160000000003</v>
      </c>
      <c r="F114" s="30">
        <v>0</v>
      </c>
      <c r="G114" s="27">
        <f t="shared" si="14"/>
        <v>0</v>
      </c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6">
        <v>71</v>
      </c>
      <c r="B115" s="7" t="s">
        <v>29</v>
      </c>
      <c r="C115" s="8">
        <v>252</v>
      </c>
      <c r="D115" s="9">
        <v>0.26</v>
      </c>
      <c r="E115" s="9">
        <f t="shared" si="21"/>
        <v>65.52</v>
      </c>
      <c r="F115" s="30">
        <v>0</v>
      </c>
      <c r="G115" s="27">
        <f t="shared" si="14"/>
        <v>0</v>
      </c>
      <c r="H115" s="1"/>
      <c r="I115" s="1"/>
      <c r="J115" s="1"/>
      <c r="K115" s="5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6">
        <v>72</v>
      </c>
      <c r="B116" s="7" t="s">
        <v>30</v>
      </c>
      <c r="C116" s="8">
        <v>2</v>
      </c>
      <c r="D116" s="9">
        <v>637.71</v>
      </c>
      <c r="E116" s="9">
        <f t="shared" si="21"/>
        <v>1275.42</v>
      </c>
      <c r="F116" s="30">
        <v>0</v>
      </c>
      <c r="G116" s="27">
        <f t="shared" si="14"/>
        <v>0</v>
      </c>
      <c r="H116" s="1"/>
      <c r="I116" s="1"/>
      <c r="J116" s="1"/>
      <c r="K116" s="5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6">
        <v>73</v>
      </c>
      <c r="B117" s="7" t="s">
        <v>31</v>
      </c>
      <c r="C117" s="8">
        <v>2</v>
      </c>
      <c r="D117" s="9">
        <v>433.6</v>
      </c>
      <c r="E117" s="9">
        <f t="shared" si="21"/>
        <v>867.2</v>
      </c>
      <c r="F117" s="30">
        <v>0</v>
      </c>
      <c r="G117" s="27">
        <f t="shared" si="14"/>
        <v>0</v>
      </c>
      <c r="H117" s="1"/>
      <c r="I117" s="1"/>
      <c r="J117" s="1"/>
      <c r="K117" s="5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26">
        <v>74</v>
      </c>
      <c r="B118" s="7" t="s">
        <v>32</v>
      </c>
      <c r="C118" s="8">
        <v>2</v>
      </c>
      <c r="D118" s="9">
        <v>51.21</v>
      </c>
      <c r="E118" s="9">
        <f t="shared" si="21"/>
        <v>102.42</v>
      </c>
      <c r="F118" s="30">
        <v>0</v>
      </c>
      <c r="G118" s="27">
        <f t="shared" si="14"/>
        <v>0</v>
      </c>
      <c r="H118" s="1"/>
      <c r="I118" s="1"/>
      <c r="J118" s="1"/>
      <c r="K118" s="5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31"/>
      <c r="B119" s="32" t="s">
        <v>33</v>
      </c>
      <c r="C119" s="33"/>
      <c r="D119" s="34"/>
      <c r="E119" s="34"/>
      <c r="F119" s="35"/>
      <c r="G119" s="36"/>
      <c r="H119" s="1"/>
      <c r="I119" s="1"/>
      <c r="J119" s="1"/>
      <c r="K119" s="5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6">
        <v>75</v>
      </c>
      <c r="B120" s="7" t="s">
        <v>34</v>
      </c>
      <c r="C120" s="8">
        <v>3</v>
      </c>
      <c r="D120" s="9">
        <v>649.71</v>
      </c>
      <c r="E120" s="9">
        <f t="shared" ref="E120:E122" si="22">ROUND(C120*D120,2)</f>
        <v>1949.13</v>
      </c>
      <c r="F120" s="30">
        <v>0</v>
      </c>
      <c r="G120" s="27">
        <f t="shared" si="14"/>
        <v>0</v>
      </c>
      <c r="H120" s="1"/>
      <c r="I120" s="1"/>
      <c r="J120" s="1"/>
      <c r="K120" s="5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26">
        <v>76</v>
      </c>
      <c r="B121" s="7" t="s">
        <v>35</v>
      </c>
      <c r="C121" s="8">
        <v>5</v>
      </c>
      <c r="D121" s="9">
        <v>733.97</v>
      </c>
      <c r="E121" s="9">
        <f t="shared" si="22"/>
        <v>3669.85</v>
      </c>
      <c r="F121" s="30">
        <v>0</v>
      </c>
      <c r="G121" s="27">
        <f t="shared" si="14"/>
        <v>0</v>
      </c>
      <c r="H121" s="1"/>
      <c r="I121" s="1"/>
      <c r="J121" s="1"/>
      <c r="K121" s="5"/>
      <c r="L121" s="1"/>
      <c r="M121" s="5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26">
        <v>77</v>
      </c>
      <c r="B122" s="7" t="s">
        <v>36</v>
      </c>
      <c r="C122" s="8">
        <v>3</v>
      </c>
      <c r="D122" s="9">
        <v>797.7</v>
      </c>
      <c r="E122" s="9">
        <f t="shared" si="22"/>
        <v>2393.1</v>
      </c>
      <c r="F122" s="30">
        <v>0</v>
      </c>
      <c r="G122" s="27">
        <f t="shared" si="14"/>
        <v>0</v>
      </c>
      <c r="H122" s="1"/>
      <c r="I122" s="1"/>
      <c r="J122" s="1"/>
      <c r="K122" s="5"/>
      <c r="L122" s="1"/>
      <c r="M122" s="5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31"/>
      <c r="B123" s="32" t="s">
        <v>37</v>
      </c>
      <c r="C123" s="33"/>
      <c r="D123" s="34"/>
      <c r="E123" s="34"/>
      <c r="F123" s="35"/>
      <c r="G123" s="36"/>
      <c r="H123" s="1"/>
      <c r="I123" s="1"/>
      <c r="J123" s="1"/>
      <c r="K123" s="5"/>
      <c r="L123" s="1"/>
      <c r="M123" s="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26">
        <v>78</v>
      </c>
      <c r="B124" s="7" t="s">
        <v>38</v>
      </c>
      <c r="C124" s="8">
        <v>44</v>
      </c>
      <c r="D124" s="9">
        <v>53.98</v>
      </c>
      <c r="E124" s="9">
        <f>ROUND(C124*D124,2)</f>
        <v>2375.12</v>
      </c>
      <c r="F124" s="30">
        <v>0</v>
      </c>
      <c r="G124" s="27">
        <f t="shared" si="14"/>
        <v>0</v>
      </c>
      <c r="H124" s="1"/>
      <c r="I124" s="1"/>
      <c r="J124" s="1"/>
      <c r="K124" s="5"/>
      <c r="L124" s="1"/>
      <c r="M124" s="5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31"/>
      <c r="B125" s="32" t="s">
        <v>39</v>
      </c>
      <c r="C125" s="33"/>
      <c r="D125" s="34"/>
      <c r="E125" s="34"/>
      <c r="F125" s="35"/>
      <c r="G125" s="36"/>
      <c r="H125" s="1"/>
      <c r="I125" s="1"/>
      <c r="J125" s="1"/>
      <c r="K125" s="5"/>
      <c r="L125" s="1"/>
      <c r="M125" s="5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26">
        <v>79</v>
      </c>
      <c r="B126" s="7" t="s">
        <v>40</v>
      </c>
      <c r="C126" s="8">
        <v>1</v>
      </c>
      <c r="D126" s="9">
        <v>2000</v>
      </c>
      <c r="E126" s="9">
        <f>ROUND(C126*D126,2)</f>
        <v>2000</v>
      </c>
      <c r="F126" s="9">
        <v>2000</v>
      </c>
      <c r="G126" s="27">
        <f t="shared" si="14"/>
        <v>2000</v>
      </c>
      <c r="H126" s="1"/>
      <c r="I126" s="1"/>
      <c r="J126" s="1"/>
      <c r="K126" s="5"/>
      <c r="L126" s="1"/>
      <c r="M126" s="5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9.5" customHeight="1" x14ac:dyDescent="0.3">
      <c r="A127" s="15"/>
      <c r="B127" s="15"/>
      <c r="C127" s="15"/>
      <c r="D127" s="16"/>
      <c r="E127" s="10">
        <f>SUM(E12:E126)</f>
        <v>757544.86</v>
      </c>
      <c r="F127" s="17"/>
      <c r="G127" s="11">
        <f>IF(SUM(G12:G126)=49500,0,SUM(G12:G126))</f>
        <v>0</v>
      </c>
      <c r="H127" s="1"/>
      <c r="I127" s="1"/>
      <c r="J127" s="1"/>
      <c r="K127" s="1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thickBot="1" x14ac:dyDescent="0.35">
      <c r="A128" s="13"/>
      <c r="B128" s="13"/>
      <c r="C128" s="13"/>
      <c r="D128" s="13"/>
      <c r="E128" s="13"/>
      <c r="F128" s="13"/>
      <c r="G128" s="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thickBot="1" x14ac:dyDescent="0.35">
      <c r="A129" s="42" t="s">
        <v>11</v>
      </c>
      <c r="B129" s="43"/>
      <c r="C129" s="43"/>
      <c r="D129" s="43"/>
      <c r="E129" s="40"/>
      <c r="F129" s="44">
        <f>IF(G127&lt;=757544.86,G127,"ERROR: Límite superado")</f>
        <v>0</v>
      </c>
      <c r="G129" s="4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6" customHeight="1" x14ac:dyDescent="0.3">
      <c r="A130" s="38" t="s">
        <v>45</v>
      </c>
      <c r="B130" s="38"/>
      <c r="C130" s="38"/>
      <c r="D130" s="38"/>
      <c r="E130" s="38"/>
      <c r="F130" s="38"/>
      <c r="G130" s="37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</sheetData>
  <sheetProtection password="C88F" sheet="1" objects="1" scenarios="1"/>
  <mergeCells count="10">
    <mergeCell ref="A1:G1"/>
    <mergeCell ref="A130:F130"/>
    <mergeCell ref="A8:B9"/>
    <mergeCell ref="A129:E129"/>
    <mergeCell ref="F129:G129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4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2023-08-23T09:01:04Z</cp:lastPrinted>
  <dcterms:created xsi:type="dcterms:W3CDTF">2019-12-12T10:58:27Z</dcterms:created>
  <dcterms:modified xsi:type="dcterms:W3CDTF">2023-08-23T09:04:17Z</dcterms:modified>
</cp:coreProperties>
</file>