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056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49" i="1" l="1"/>
  <c r="E64" i="1"/>
  <c r="E62" i="1"/>
  <c r="E60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3" i="1"/>
  <c r="E32" i="1"/>
  <c r="E31" i="1"/>
  <c r="E30" i="1"/>
  <c r="E29" i="1"/>
  <c r="E28" i="1"/>
  <c r="E27" i="1"/>
  <c r="E25" i="1"/>
  <c r="E24" i="1"/>
  <c r="E23" i="1"/>
  <c r="E22" i="1"/>
  <c r="E21" i="1"/>
  <c r="E20" i="1"/>
  <c r="E17" i="1"/>
  <c r="E16" i="1"/>
  <c r="E15" i="1"/>
  <c r="E14" i="1"/>
  <c r="G64" i="1"/>
  <c r="G62" i="1"/>
  <c r="G60" i="1"/>
  <c r="G58" i="1"/>
  <c r="G57" i="1"/>
  <c r="G56" i="1"/>
  <c r="G55" i="1"/>
  <c r="G54" i="1"/>
  <c r="G53" i="1"/>
  <c r="G52" i="1"/>
  <c r="G51" i="1"/>
  <c r="G50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3" i="1"/>
  <c r="G32" i="1"/>
  <c r="G31" i="1"/>
  <c r="G30" i="1"/>
  <c r="G29" i="1"/>
  <c r="G28" i="1"/>
  <c r="G27" i="1"/>
  <c r="G25" i="1"/>
  <c r="G24" i="1"/>
  <c r="G23" i="1"/>
  <c r="G22" i="1"/>
  <c r="G21" i="1"/>
  <c r="G20" i="1"/>
  <c r="G17" i="1"/>
  <c r="G16" i="1"/>
  <c r="G15" i="1" l="1"/>
  <c r="G14" i="1"/>
  <c r="E65" i="1"/>
  <c r="G65" i="1" l="1"/>
  <c r="F67" i="1" s="1"/>
</calcChain>
</file>

<file path=xl/sharedStrings.xml><?xml version="1.0" encoding="utf-8"?>
<sst xmlns="http://schemas.openxmlformats.org/spreadsheetml/2006/main" count="118" uniqueCount="115">
  <si>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</si>
  <si>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</si>
  <si>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</si>
  <si>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</si>
  <si>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</si>
  <si>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</si>
  <si>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</si>
  <si>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</si>
  <si>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</si>
  <si>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</si>
  <si>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</si>
  <si>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1.1</t>
  </si>
  <si>
    <t>1.2</t>
  </si>
  <si>
    <t>2.1</t>
  </si>
  <si>
    <t>2.2</t>
  </si>
  <si>
    <t>TOTAL PROPOSICIÓN ECONÓMICA DEL LICITADOR (sin IVA):</t>
  </si>
  <si>
    <t>INFORMES, GESTIÓN GMAO Y CARTELERÍA</t>
  </si>
  <si>
    <t>GESTIÓN DE RESIDUOS</t>
  </si>
  <si>
    <t>Alquiler mensual de contenedor</t>
  </si>
  <si>
    <t>Contenedor residuo solido urbano (RSU)</t>
  </si>
  <si>
    <t>Contenedor pilas 20 l</t>
  </si>
  <si>
    <t>Contenedor residuo peligroso 60 l</t>
  </si>
  <si>
    <t>Contenedor residuo peligroso 220 l</t>
  </si>
  <si>
    <t>Contenedor  5 m3</t>
  </si>
  <si>
    <t>Baúl para fluorescentes</t>
  </si>
  <si>
    <t>Servicio retirada, entrega y transporte de residuo</t>
  </si>
  <si>
    <t>Contenedor de pilas</t>
  </si>
  <si>
    <t>Contenedor residuo peligroso 220l</t>
  </si>
  <si>
    <t>Contenedor 5m3</t>
  </si>
  <si>
    <t>Baúl de fluorescentes</t>
  </si>
  <si>
    <t>Big Bag</t>
  </si>
  <si>
    <t>Tratamiento del residuo</t>
  </si>
  <si>
    <t>Residuo soliduo urbano (RSU)</t>
  </si>
  <si>
    <t>Pilas</t>
  </si>
  <si>
    <t>Residuo peligroso- filtros de aceites</t>
  </si>
  <si>
    <t>Residuo peligroso-aceites y combustibles (sentinas)</t>
  </si>
  <si>
    <t>Residuo peligroso-baterias de plomo</t>
  </si>
  <si>
    <t>Residuo peligroso-gases en recipientes a presion y productos químicos desechados</t>
  </si>
  <si>
    <t>Residuo peligroso-envases plásticos que contienen sustancias peligrosas o están contaminados por ellas</t>
  </si>
  <si>
    <t>Residuo peligroso -envases metálicos que contienen sustancias peligrosas o están contaminadas por ellas</t>
  </si>
  <si>
    <t>Residuo peligroso-absorbentes, trapos de limpieza, materiales de filtración y ropas de protección contaminados</t>
  </si>
  <si>
    <t>Residuo peligroso-fibrocemento</t>
  </si>
  <si>
    <t>Pinturas, barnices, tintas, adhesivos, sellantes o cualquier otro residuo de características similares en base disolvente o halo</t>
  </si>
  <si>
    <t>Pinturas, barnices, tintas, adhesivos, sellantes o cualquier otro residuo de caracteristicas similares en base de agua</t>
  </si>
  <si>
    <t>Residuo peligroso- cartuchos de tinta y tóners</t>
  </si>
  <si>
    <t>Residuos voluminosos (muebles, maderas, etc)</t>
  </si>
  <si>
    <t>Residuos metálicos procedentes del hierro y acero (cobre, aluminio, estaño, plomo,etc)</t>
  </si>
  <si>
    <t>Residuos RCD</t>
  </si>
  <si>
    <t>Residuo RAEE-FR1, aparatos de intercambio de temperatura (neveras, clima, etc)</t>
  </si>
  <si>
    <t>Residuo RAEE-FR2, monitores y pantallas</t>
  </si>
  <si>
    <t>Residuo RAEE-FR3, luminarias y lámparas</t>
  </si>
  <si>
    <t>Residuo RAEE-FR4, grandes aparatos</t>
  </si>
  <si>
    <t>Residuo RAEE-FR5, pequeños aparatos</t>
  </si>
  <si>
    <t>Residuo RAEE-FR6, aparatos informáticos y de telecomunicaciones</t>
  </si>
  <si>
    <t>Residuos procedentes de poda y otros restos vegetales</t>
  </si>
  <si>
    <t>Residuo de tipo Cristal plano</t>
  </si>
  <si>
    <t>Suministro Big-Bag</t>
  </si>
  <si>
    <t>Suministro de Big-Bag</t>
  </si>
  <si>
    <t>Calibración bascula</t>
  </si>
  <si>
    <t>Calibración anual báscula</t>
  </si>
  <si>
    <t>Informe inicial</t>
  </si>
  <si>
    <t>Informe mensual y gestión GMAO</t>
  </si>
  <si>
    <t>Suministro y colocación cartelería</t>
  </si>
  <si>
    <t>Formación</t>
  </si>
  <si>
    <t>2.1.1</t>
  </si>
  <si>
    <t>2.1.2</t>
  </si>
  <si>
    <t>2.1.3</t>
  </si>
  <si>
    <t>2.1.4</t>
  </si>
  <si>
    <t>2.1.5</t>
  </si>
  <si>
    <t>2.1.7</t>
  </si>
  <si>
    <t>2.2.1</t>
  </si>
  <si>
    <t>2.2.3</t>
  </si>
  <si>
    <t>2.2.5</t>
  </si>
  <si>
    <t>2.2.7</t>
  </si>
  <si>
    <t>2.2.9</t>
  </si>
  <si>
    <t>2.2.11</t>
  </si>
  <si>
    <t>2.2.13</t>
  </si>
  <si>
    <t>2.3</t>
  </si>
  <si>
    <t>2.3.1</t>
  </si>
  <si>
    <t>2.3.3</t>
  </si>
  <si>
    <t>2.3.5</t>
  </si>
  <si>
    <t>2.3.7</t>
  </si>
  <si>
    <t>2.3.9</t>
  </si>
  <si>
    <t>2.3.11</t>
  </si>
  <si>
    <t>2.3.13</t>
  </si>
  <si>
    <t>2.3.15</t>
  </si>
  <si>
    <t>2.3.17</t>
  </si>
  <si>
    <t>2.3.19</t>
  </si>
  <si>
    <t>2.3.21</t>
  </si>
  <si>
    <t>2.3.23</t>
  </si>
  <si>
    <t>2.3.25</t>
  </si>
  <si>
    <t>2.3.27</t>
  </si>
  <si>
    <t>2.3.29</t>
  </si>
  <si>
    <t>2.3.30</t>
  </si>
  <si>
    <t>2.3.32</t>
  </si>
  <si>
    <t>2.3.34</t>
  </si>
  <si>
    <t>2.3.36</t>
  </si>
  <si>
    <t>2.3.38</t>
  </si>
  <si>
    <t>2.3.40</t>
  </si>
  <si>
    <t>2.3.42</t>
  </si>
  <si>
    <t>2.3.44</t>
  </si>
  <si>
    <t>2.3.46</t>
  </si>
  <si>
    <t>2.4</t>
  </si>
  <si>
    <t>2.4.1</t>
  </si>
  <si>
    <t>2.5</t>
  </si>
  <si>
    <t>2.5.1</t>
  </si>
  <si>
    <t>2.6</t>
  </si>
  <si>
    <t>2.6.1</t>
  </si>
  <si>
    <t>RETIRADA Y GESTIÓN DE RESIDUOS PROPIOS EN LOS PUERTOS DE LA AUTORIDAD PORTUARIA DE BALEARES</t>
  </si>
  <si>
    <t>LOTE 1. PUERTO DE PALMA</t>
  </si>
  <si>
    <t>1.3</t>
  </si>
  <si>
    <t>1.4</t>
  </si>
  <si>
    <t>Expediente E23-0086</t>
  </si>
  <si>
    <t>Servicios NO PROGRAMADOS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</si>
  <si>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10.000,00 € de "Servicios NO PROGRAMADOS"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</si>
</sst>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9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4"/>
      <color rgb="FFE36C09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3" fillId="0" borderId="0" xfId="0" applyFont="1"/>
    <xf numFmtId="0" fontId="3" fillId="2" borderId="6" xfId="0" applyFont="1" applyFill="1" applyBorder="1"/>
    <xf numFmtId="0" fontId="10" fillId="2" borderId="7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horizontal="center" vertical="center" wrapText="1"/>
    </xf>
    <xf numFmtId="4" fontId="11" fillId="0" borderId="0" xfId="0" applyNumberFormat="1" applyFont="1" applyAlignment="1">
      <alignment vertical="top"/>
    </xf>
    <xf numFmtId="164" fontId="12" fillId="4" borderId="8" xfId="0" applyNumberFormat="1" applyFont="1" applyFill="1" applyBorder="1" applyAlignment="1">
      <alignment vertical="center" wrapText="1"/>
    </xf>
    <xf numFmtId="0" fontId="12" fillId="2" borderId="8" xfId="0" applyFont="1" applyFill="1" applyBorder="1" applyAlignment="1">
      <alignment vertical="center" wrapText="1"/>
    </xf>
    <xf numFmtId="2" fontId="12" fillId="2" borderId="8" xfId="0" applyNumberFormat="1" applyFont="1" applyFill="1" applyBorder="1" applyAlignment="1">
      <alignment vertical="center" wrapText="1"/>
    </xf>
    <xf numFmtId="164" fontId="12" fillId="2" borderId="8" xfId="0" applyNumberFormat="1" applyFont="1" applyFill="1" applyBorder="1" applyAlignment="1">
      <alignment vertical="center" wrapText="1"/>
    </xf>
    <xf numFmtId="164" fontId="13" fillId="2" borderId="9" xfId="0" applyNumberFormat="1" applyFont="1" applyFill="1" applyBorder="1" applyAlignment="1">
      <alignment vertical="center" wrapText="1"/>
    </xf>
    <xf numFmtId="164" fontId="13" fillId="5" borderId="10" xfId="0" applyNumberFormat="1" applyFont="1" applyFill="1" applyBorder="1" applyAlignment="1">
      <alignment vertical="center" wrapText="1"/>
    </xf>
    <xf numFmtId="49" fontId="11" fillId="0" borderId="0" xfId="0" applyNumberFormat="1" applyFont="1" applyAlignment="1">
      <alignment vertical="top" wrapText="1"/>
    </xf>
    <xf numFmtId="0" fontId="3" fillId="2" borderId="2" xfId="0" applyFont="1" applyFill="1" applyBorder="1" applyAlignment="1">
      <alignment horizontal="center" wrapText="1"/>
    </xf>
    <xf numFmtId="2" fontId="18" fillId="4" borderId="8" xfId="0" applyNumberFormat="1" applyFont="1" applyFill="1" applyBorder="1" applyAlignment="1">
      <alignment vertical="center" wrapText="1"/>
    </xf>
    <xf numFmtId="0" fontId="14" fillId="2" borderId="12" xfId="0" applyFont="1" applyFill="1" applyBorder="1" applyAlignment="1">
      <alignment vertical="center" wrapText="1"/>
    </xf>
    <xf numFmtId="0" fontId="14" fillId="2" borderId="15" xfId="0" applyFont="1" applyFill="1" applyBorder="1" applyAlignment="1">
      <alignment vertical="center" wrapText="1"/>
    </xf>
    <xf numFmtId="0" fontId="14" fillId="2" borderId="16" xfId="0" applyFont="1" applyFill="1" applyBorder="1" applyAlignment="1">
      <alignment vertical="center" wrapText="1"/>
    </xf>
    <xf numFmtId="0" fontId="3" fillId="2" borderId="24" xfId="0" applyFont="1" applyFill="1" applyBorder="1"/>
    <xf numFmtId="0" fontId="3" fillId="2" borderId="4" xfId="0" applyFont="1" applyFill="1" applyBorder="1"/>
    <xf numFmtId="0" fontId="3" fillId="2" borderId="25" xfId="0" applyFont="1" applyFill="1" applyBorder="1"/>
    <xf numFmtId="0" fontId="3" fillId="2" borderId="20" xfId="0" applyFont="1" applyFill="1" applyBorder="1"/>
    <xf numFmtId="0" fontId="3" fillId="2" borderId="12" xfId="0" applyFont="1" applyFill="1" applyBorder="1"/>
    <xf numFmtId="0" fontId="3" fillId="2" borderId="21" xfId="0" applyFont="1" applyFill="1" applyBorder="1"/>
    <xf numFmtId="0" fontId="3" fillId="2" borderId="22" xfId="0" applyFont="1" applyFill="1" applyBorder="1"/>
    <xf numFmtId="0" fontId="3" fillId="2" borderId="23" xfId="0" applyFont="1" applyFill="1" applyBorder="1"/>
    <xf numFmtId="0" fontId="10" fillId="2" borderId="26" xfId="0" applyFont="1" applyFill="1" applyBorder="1" applyAlignment="1">
      <alignment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164" fontId="12" fillId="2" borderId="29" xfId="0" applyNumberFormat="1" applyFont="1" applyFill="1" applyBorder="1" applyAlignment="1">
      <alignment vertical="center" wrapText="1"/>
    </xf>
    <xf numFmtId="164" fontId="12" fillId="2" borderId="31" xfId="0" applyNumberFormat="1" applyFont="1" applyFill="1" applyBorder="1" applyAlignment="1">
      <alignment vertical="center" wrapText="1"/>
    </xf>
    <xf numFmtId="164" fontId="12" fillId="4" borderId="32" xfId="0" applyNumberFormat="1" applyFont="1" applyFill="1" applyBorder="1" applyAlignment="1">
      <alignment vertical="center" wrapText="1"/>
    </xf>
    <xf numFmtId="0" fontId="13" fillId="4" borderId="33" xfId="0" applyFont="1" applyFill="1" applyBorder="1" applyAlignment="1">
      <alignment vertical="center" wrapText="1"/>
    </xf>
    <xf numFmtId="164" fontId="12" fillId="3" borderId="8" xfId="0" applyNumberFormat="1" applyFont="1" applyFill="1" applyBorder="1" applyAlignment="1" applyProtection="1">
      <alignment vertical="center" wrapText="1"/>
      <protection locked="0"/>
    </xf>
    <xf numFmtId="0" fontId="12" fillId="7" borderId="30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vertical="center" wrapText="1"/>
    </xf>
    <xf numFmtId="2" fontId="12" fillId="7" borderId="8" xfId="0" applyNumberFormat="1" applyFont="1" applyFill="1" applyBorder="1" applyAlignment="1">
      <alignment vertical="center" wrapText="1"/>
    </xf>
    <xf numFmtId="164" fontId="12" fillId="7" borderId="8" xfId="0" applyNumberFormat="1" applyFont="1" applyFill="1" applyBorder="1" applyAlignment="1">
      <alignment vertical="center" wrapText="1"/>
    </xf>
    <xf numFmtId="164" fontId="12" fillId="8" borderId="8" xfId="0" applyNumberFormat="1" applyFont="1" applyFill="1" applyBorder="1" applyAlignment="1" applyProtection="1">
      <alignment vertical="center" wrapText="1"/>
      <protection locked="0"/>
    </xf>
    <xf numFmtId="164" fontId="12" fillId="7" borderId="29" xfId="0" applyNumberFormat="1" applyFont="1" applyFill="1" applyBorder="1" applyAlignment="1">
      <alignment vertical="center" wrapText="1"/>
    </xf>
    <xf numFmtId="0" fontId="2" fillId="10" borderId="12" xfId="0" applyFont="1" applyFill="1" applyBorder="1" applyAlignment="1"/>
    <xf numFmtId="0" fontId="8" fillId="9" borderId="12" xfId="0" applyFont="1" applyFill="1" applyBorder="1" applyAlignment="1">
      <alignment horizontal="right" wrapText="1"/>
    </xf>
    <xf numFmtId="0" fontId="9" fillId="2" borderId="20" xfId="0" applyFont="1" applyFill="1" applyBorder="1" applyAlignment="1">
      <alignment horizontal="center" vertical="center" wrapText="1"/>
    </xf>
    <xf numFmtId="0" fontId="2" fillId="0" borderId="12" xfId="0" applyFont="1" applyBorder="1"/>
    <xf numFmtId="0" fontId="2" fillId="0" borderId="20" xfId="0" applyFont="1" applyBorder="1"/>
    <xf numFmtId="0" fontId="15" fillId="2" borderId="11" xfId="0" applyFont="1" applyFill="1" applyBorder="1" applyAlignment="1">
      <alignment horizontal="right" vertical="center" wrapText="1"/>
    </xf>
    <xf numFmtId="0" fontId="2" fillId="0" borderId="1" xfId="0" applyFont="1" applyBorder="1"/>
    <xf numFmtId="164" fontId="16" fillId="6" borderId="13" xfId="0" applyNumberFormat="1" applyFont="1" applyFill="1" applyBorder="1" applyAlignment="1">
      <alignment horizontal="center" vertical="center" wrapText="1"/>
    </xf>
    <xf numFmtId="0" fontId="2" fillId="0" borderId="14" xfId="0" applyFont="1" applyBorder="1"/>
    <xf numFmtId="0" fontId="1" fillId="2" borderId="17" xfId="0" applyFont="1" applyFill="1" applyBorder="1" applyAlignment="1">
      <alignment horizontal="center" wrapText="1"/>
    </xf>
    <xf numFmtId="0" fontId="2" fillId="0" borderId="18" xfId="0" applyFont="1" applyBorder="1"/>
    <xf numFmtId="0" fontId="2" fillId="0" borderId="19" xfId="0" applyFont="1" applyBorder="1"/>
    <xf numFmtId="0" fontId="4" fillId="2" borderId="20" xfId="0" applyFont="1" applyFill="1" applyBorder="1" applyAlignment="1">
      <alignment horizontal="center" vertical="center" wrapText="1"/>
    </xf>
    <xf numFmtId="0" fontId="2" fillId="0" borderId="21" xfId="0" applyFont="1" applyBorder="1"/>
    <xf numFmtId="0" fontId="5" fillId="9" borderId="22" xfId="0" applyFont="1" applyFill="1" applyBorder="1" applyAlignment="1">
      <alignment horizontal="center" vertical="top" wrapText="1"/>
    </xf>
    <xf numFmtId="0" fontId="2" fillId="10" borderId="6" xfId="0" applyFont="1" applyFill="1" applyBorder="1"/>
    <xf numFmtId="0" fontId="2" fillId="10" borderId="23" xfId="0" applyFont="1" applyFill="1" applyBorder="1"/>
    <xf numFmtId="0" fontId="6" fillId="2" borderId="20" xfId="0" applyFont="1" applyFill="1" applyBorder="1" applyAlignment="1">
      <alignment horizontal="center"/>
    </xf>
    <xf numFmtId="0" fontId="7" fillId="2" borderId="20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2" fillId="0" borderId="25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2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79"/>
  <sheetViews>
    <sheetView tabSelected="1" topLeftCell="A34" workbookViewId="0">
      <selection activeCell="B63" sqref="B63:B64"/>
    </sheetView>
  </sheetViews>
  <sheetFormatPr baseColWidth="10" defaultColWidth="14.44140625" defaultRowHeight="15" customHeight="1" x14ac:dyDescent="0.3"/>
  <cols>
    <col min="1" max="1" width="7.6640625" customWidth="1"/>
    <col min="2" max="2" width="58.88671875" customWidth="1"/>
    <col min="3" max="3" width="14.5546875" customWidth="1"/>
    <col min="4" max="4" width="11.109375" bestFit="1" customWidth="1"/>
    <col min="5" max="6" width="14.5546875" customWidth="1"/>
    <col min="7" max="7" width="16.109375" customWidth="1"/>
    <col min="8" max="26" width="11.44140625" customWidth="1"/>
  </cols>
  <sheetData>
    <row r="1" spans="1:26" ht="15" customHeight="1" x14ac:dyDescent="0.3">
      <c r="A1" s="50" t="s">
        <v>0</v>
      </c>
      <c r="B1" s="51"/>
      <c r="C1" s="51"/>
      <c r="D1" s="51"/>
      <c r="E1" s="51"/>
      <c r="F1" s="51"/>
      <c r="G1" s="5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53" t="s">
        <v>108</v>
      </c>
      <c r="B2" s="44"/>
      <c r="C2" s="44"/>
      <c r="D2" s="44"/>
      <c r="E2" s="44"/>
      <c r="F2" s="44"/>
      <c r="G2" s="5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55" t="s">
        <v>112</v>
      </c>
      <c r="B3" s="56"/>
      <c r="C3" s="56"/>
      <c r="D3" s="56"/>
      <c r="E3" s="56"/>
      <c r="F3" s="56"/>
      <c r="G3" s="5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8"/>
      <c r="B4" s="19"/>
      <c r="C4" s="19"/>
      <c r="D4" s="19"/>
      <c r="E4" s="19"/>
      <c r="F4" s="19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5">
      <c r="A5" s="58" t="s">
        <v>109</v>
      </c>
      <c r="B5" s="44"/>
      <c r="C5" s="44"/>
      <c r="D5" s="44"/>
      <c r="E5" s="44"/>
      <c r="F5" s="44"/>
      <c r="G5" s="5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3">
      <c r="A6" s="59" t="s">
        <v>1</v>
      </c>
      <c r="B6" s="44"/>
      <c r="C6" s="44"/>
      <c r="D6" s="44"/>
      <c r="E6" s="44"/>
      <c r="F6" s="44"/>
      <c r="G6" s="5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3">
      <c r="A7" s="60" t="s">
        <v>2</v>
      </c>
      <c r="B7" s="44"/>
      <c r="C7" s="44"/>
      <c r="D7" s="44"/>
      <c r="E7" s="44"/>
      <c r="F7" s="44"/>
      <c r="G7" s="5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thickBot="1" x14ac:dyDescent="0.35">
      <c r="A8" s="21"/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3">
      <c r="A9" s="43" t="s">
        <v>3</v>
      </c>
      <c r="B9" s="44"/>
      <c r="C9" s="61"/>
      <c r="D9" s="62"/>
      <c r="E9" s="62"/>
      <c r="F9" s="62"/>
      <c r="G9" s="6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thickBot="1" x14ac:dyDescent="0.35">
      <c r="A10" s="45"/>
      <c r="B10" s="44"/>
      <c r="C10" s="64"/>
      <c r="D10" s="65"/>
      <c r="E10" s="65"/>
      <c r="F10" s="65"/>
      <c r="G10" s="6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thickBot="1" x14ac:dyDescent="0.35">
      <c r="A11" s="24"/>
      <c r="B11" s="2"/>
      <c r="C11" s="2"/>
      <c r="D11" s="2"/>
      <c r="E11" s="2"/>
      <c r="F11" s="2"/>
      <c r="G11" s="25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8.4" customHeight="1" thickBot="1" x14ac:dyDescent="0.35">
      <c r="A12" s="26" t="s">
        <v>4</v>
      </c>
      <c r="B12" s="3" t="s">
        <v>5</v>
      </c>
      <c r="C12" s="4" t="s">
        <v>6</v>
      </c>
      <c r="D12" s="4" t="s">
        <v>7</v>
      </c>
      <c r="E12" s="4" t="s">
        <v>8</v>
      </c>
      <c r="F12" s="4" t="s">
        <v>9</v>
      </c>
      <c r="G12" s="27" t="s">
        <v>10</v>
      </c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8">
        <v>1</v>
      </c>
      <c r="B13" s="14" t="s">
        <v>16</v>
      </c>
      <c r="C13" s="6"/>
      <c r="D13" s="6"/>
      <c r="E13" s="6"/>
      <c r="F13" s="32"/>
      <c r="G13" s="33"/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9" t="s">
        <v>11</v>
      </c>
      <c r="B14" s="7" t="s">
        <v>60</v>
      </c>
      <c r="C14" s="8">
        <v>1</v>
      </c>
      <c r="D14" s="9">
        <v>1367.11</v>
      </c>
      <c r="E14" s="9">
        <f>ROUND(C14*D14,2)</f>
        <v>1367.11</v>
      </c>
      <c r="F14" s="34">
        <v>0</v>
      </c>
      <c r="G14" s="30">
        <f t="shared" ref="G14:G15" si="0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9" t="s">
        <v>12</v>
      </c>
      <c r="B15" s="7" t="s">
        <v>61</v>
      </c>
      <c r="C15" s="8">
        <v>12</v>
      </c>
      <c r="D15" s="9">
        <v>162.81</v>
      </c>
      <c r="E15" s="9">
        <f t="shared" ref="E15:E17" si="1">ROUND(C15*D15,2)</f>
        <v>1953.72</v>
      </c>
      <c r="F15" s="34">
        <v>0</v>
      </c>
      <c r="G15" s="30">
        <f t="shared" si="0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9" t="s">
        <v>110</v>
      </c>
      <c r="B16" s="7" t="s">
        <v>62</v>
      </c>
      <c r="C16" s="8">
        <v>1</v>
      </c>
      <c r="D16" s="9">
        <v>2284.09</v>
      </c>
      <c r="E16" s="9">
        <f t="shared" si="1"/>
        <v>2284.09</v>
      </c>
      <c r="F16" s="34">
        <v>0</v>
      </c>
      <c r="G16" s="30">
        <f t="shared" ref="G16:G53" si="2">IF(F16&gt;D16,F16/0,ROUND(C16*F16,2))</f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thickBot="1" x14ac:dyDescent="0.35">
      <c r="A17" s="29" t="s">
        <v>111</v>
      </c>
      <c r="B17" s="7" t="s">
        <v>63</v>
      </c>
      <c r="C17" s="8">
        <v>1</v>
      </c>
      <c r="D17" s="9">
        <v>617.61</v>
      </c>
      <c r="E17" s="9">
        <f t="shared" si="1"/>
        <v>617.61</v>
      </c>
      <c r="F17" s="34">
        <v>0</v>
      </c>
      <c r="G17" s="30">
        <f t="shared" si="2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8">
        <v>2</v>
      </c>
      <c r="B18" s="14" t="s">
        <v>17</v>
      </c>
      <c r="C18" s="6"/>
      <c r="D18" s="6"/>
      <c r="E18" s="6"/>
      <c r="F18" s="32"/>
      <c r="G18" s="33"/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35" t="s">
        <v>13</v>
      </c>
      <c r="B19" s="36" t="s">
        <v>18</v>
      </c>
      <c r="C19" s="37"/>
      <c r="D19" s="38"/>
      <c r="E19" s="38"/>
      <c r="F19" s="39"/>
      <c r="G19" s="40"/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9" t="s">
        <v>64</v>
      </c>
      <c r="B20" s="7" t="s">
        <v>19</v>
      </c>
      <c r="C20" s="8">
        <v>96</v>
      </c>
      <c r="D20" s="9">
        <v>48.63</v>
      </c>
      <c r="E20" s="9">
        <f t="shared" ref="E20:E25" si="3">ROUND(C20*D20,2)</f>
        <v>4668.4799999999996</v>
      </c>
      <c r="F20" s="34">
        <v>0</v>
      </c>
      <c r="G20" s="30">
        <f t="shared" si="2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9" t="s">
        <v>65</v>
      </c>
      <c r="B21" s="7" t="s">
        <v>20</v>
      </c>
      <c r="C21" s="8">
        <v>24</v>
      </c>
      <c r="D21" s="9">
        <v>13.94</v>
      </c>
      <c r="E21" s="9">
        <f t="shared" si="3"/>
        <v>334.56</v>
      </c>
      <c r="F21" s="34">
        <v>0</v>
      </c>
      <c r="G21" s="30">
        <f t="shared" si="2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9" t="s">
        <v>66</v>
      </c>
      <c r="B22" s="7" t="s">
        <v>21</v>
      </c>
      <c r="C22" s="8">
        <v>108</v>
      </c>
      <c r="D22" s="9">
        <v>11.44</v>
      </c>
      <c r="E22" s="9">
        <f t="shared" si="3"/>
        <v>1235.52</v>
      </c>
      <c r="F22" s="34">
        <v>0</v>
      </c>
      <c r="G22" s="30">
        <f t="shared" si="2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9" t="s">
        <v>67</v>
      </c>
      <c r="B23" s="7" t="s">
        <v>22</v>
      </c>
      <c r="C23" s="8">
        <v>12</v>
      </c>
      <c r="D23" s="9">
        <v>13.94</v>
      </c>
      <c r="E23" s="9">
        <f t="shared" si="3"/>
        <v>167.28</v>
      </c>
      <c r="F23" s="34">
        <v>0</v>
      </c>
      <c r="G23" s="30">
        <f t="shared" si="2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9" t="s">
        <v>68</v>
      </c>
      <c r="B24" s="7" t="s">
        <v>23</v>
      </c>
      <c r="C24" s="8">
        <v>60</v>
      </c>
      <c r="D24" s="9">
        <v>62.57</v>
      </c>
      <c r="E24" s="9">
        <f t="shared" si="3"/>
        <v>3754.2</v>
      </c>
      <c r="F24" s="34">
        <v>0</v>
      </c>
      <c r="G24" s="30">
        <f t="shared" si="2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9" t="s">
        <v>69</v>
      </c>
      <c r="B25" s="7" t="s">
        <v>24</v>
      </c>
      <c r="C25" s="8">
        <v>12</v>
      </c>
      <c r="D25" s="9">
        <v>41.63</v>
      </c>
      <c r="E25" s="9">
        <f t="shared" si="3"/>
        <v>499.56</v>
      </c>
      <c r="F25" s="34">
        <v>0</v>
      </c>
      <c r="G25" s="30">
        <f t="shared" si="2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35" t="s">
        <v>14</v>
      </c>
      <c r="B26" s="36" t="s">
        <v>25</v>
      </c>
      <c r="C26" s="37"/>
      <c r="D26" s="38"/>
      <c r="E26" s="38"/>
      <c r="F26" s="39"/>
      <c r="G26" s="40"/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9" t="s">
        <v>70</v>
      </c>
      <c r="B27" s="7" t="s">
        <v>19</v>
      </c>
      <c r="C27" s="8">
        <v>130</v>
      </c>
      <c r="D27" s="9">
        <v>166.79</v>
      </c>
      <c r="E27" s="9">
        <f t="shared" ref="E27:E60" si="4">ROUND(C27*D27,2)</f>
        <v>21682.7</v>
      </c>
      <c r="F27" s="34">
        <v>0</v>
      </c>
      <c r="G27" s="30">
        <f t="shared" si="2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9" t="s">
        <v>71</v>
      </c>
      <c r="B28" s="7" t="s">
        <v>26</v>
      </c>
      <c r="C28" s="8">
        <v>2</v>
      </c>
      <c r="D28" s="9">
        <v>166.79</v>
      </c>
      <c r="E28" s="9">
        <f t="shared" si="4"/>
        <v>333.58</v>
      </c>
      <c r="F28" s="34">
        <v>0</v>
      </c>
      <c r="G28" s="30">
        <f t="shared" si="2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9" t="s">
        <v>72</v>
      </c>
      <c r="B29" s="7" t="s">
        <v>21</v>
      </c>
      <c r="C29" s="8">
        <v>2</v>
      </c>
      <c r="D29" s="9">
        <v>166.79</v>
      </c>
      <c r="E29" s="9">
        <f t="shared" si="4"/>
        <v>333.58</v>
      </c>
      <c r="F29" s="34">
        <v>0</v>
      </c>
      <c r="G29" s="30">
        <f t="shared" si="2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9" t="s">
        <v>73</v>
      </c>
      <c r="B30" s="7" t="s">
        <v>27</v>
      </c>
      <c r="C30" s="8">
        <v>2</v>
      </c>
      <c r="D30" s="9">
        <v>166.79</v>
      </c>
      <c r="E30" s="9">
        <f t="shared" si="4"/>
        <v>333.58</v>
      </c>
      <c r="F30" s="34">
        <v>0</v>
      </c>
      <c r="G30" s="30">
        <f t="shared" si="2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9" t="s">
        <v>74</v>
      </c>
      <c r="B31" s="7" t="s">
        <v>28</v>
      </c>
      <c r="C31" s="8">
        <v>4</v>
      </c>
      <c r="D31" s="9">
        <v>166.79</v>
      </c>
      <c r="E31" s="9">
        <f t="shared" si="4"/>
        <v>667.16</v>
      </c>
      <c r="F31" s="34">
        <v>0</v>
      </c>
      <c r="G31" s="30">
        <f t="shared" si="2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9" t="s">
        <v>75</v>
      </c>
      <c r="B32" s="7" t="s">
        <v>29</v>
      </c>
      <c r="C32" s="8">
        <v>2</v>
      </c>
      <c r="D32" s="9">
        <v>166.79</v>
      </c>
      <c r="E32" s="9">
        <f t="shared" si="4"/>
        <v>333.58</v>
      </c>
      <c r="F32" s="34">
        <v>0</v>
      </c>
      <c r="G32" s="30">
        <f t="shared" si="2"/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9" t="s">
        <v>76</v>
      </c>
      <c r="B33" s="7" t="s">
        <v>30</v>
      </c>
      <c r="C33" s="8">
        <v>12</v>
      </c>
      <c r="D33" s="9">
        <v>166.79</v>
      </c>
      <c r="E33" s="9">
        <f t="shared" si="4"/>
        <v>2001.48</v>
      </c>
      <c r="F33" s="34">
        <v>0</v>
      </c>
      <c r="G33" s="30">
        <f t="shared" si="2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35" t="s">
        <v>77</v>
      </c>
      <c r="B34" s="36" t="s">
        <v>31</v>
      </c>
      <c r="C34" s="37"/>
      <c r="D34" s="38"/>
      <c r="E34" s="38"/>
      <c r="F34" s="39"/>
      <c r="G34" s="40"/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9" t="s">
        <v>78</v>
      </c>
      <c r="B35" s="7" t="s">
        <v>32</v>
      </c>
      <c r="C35" s="8">
        <v>11</v>
      </c>
      <c r="D35" s="9">
        <v>203.91</v>
      </c>
      <c r="E35" s="9">
        <f t="shared" si="4"/>
        <v>2243.0100000000002</v>
      </c>
      <c r="F35" s="34">
        <v>0</v>
      </c>
      <c r="G35" s="30">
        <f t="shared" si="2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9" t="s">
        <v>79</v>
      </c>
      <c r="B36" s="7" t="s">
        <v>33</v>
      </c>
      <c r="C36" s="8">
        <v>0.05</v>
      </c>
      <c r="D36" s="9">
        <v>983.93</v>
      </c>
      <c r="E36" s="9">
        <f t="shared" si="4"/>
        <v>49.2</v>
      </c>
      <c r="F36" s="34">
        <v>0</v>
      </c>
      <c r="G36" s="30">
        <f t="shared" si="2"/>
        <v>0</v>
      </c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9" t="s">
        <v>80</v>
      </c>
      <c r="B37" s="7" t="s">
        <v>34</v>
      </c>
      <c r="C37" s="8">
        <v>0.01</v>
      </c>
      <c r="D37" s="9">
        <v>832.6</v>
      </c>
      <c r="E37" s="9">
        <f t="shared" si="4"/>
        <v>8.33</v>
      </c>
      <c r="F37" s="34">
        <v>0</v>
      </c>
      <c r="G37" s="30">
        <f t="shared" si="2"/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9" t="s">
        <v>81</v>
      </c>
      <c r="B38" s="7" t="s">
        <v>35</v>
      </c>
      <c r="C38" s="8">
        <v>0.02</v>
      </c>
      <c r="D38" s="9">
        <v>1040.75</v>
      </c>
      <c r="E38" s="9">
        <f t="shared" si="4"/>
        <v>20.82</v>
      </c>
      <c r="F38" s="34">
        <v>0</v>
      </c>
      <c r="G38" s="30">
        <f t="shared" si="2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9" t="s">
        <v>82</v>
      </c>
      <c r="B39" s="7" t="s">
        <v>36</v>
      </c>
      <c r="C39" s="8">
        <v>0.01</v>
      </c>
      <c r="D39" s="9">
        <v>443.5</v>
      </c>
      <c r="E39" s="9">
        <f t="shared" si="4"/>
        <v>4.4400000000000004</v>
      </c>
      <c r="F39" s="34">
        <v>0</v>
      </c>
      <c r="G39" s="30">
        <f t="shared" si="2"/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9" t="s">
        <v>83</v>
      </c>
      <c r="B40" s="7" t="s">
        <v>37</v>
      </c>
      <c r="C40" s="8">
        <v>0.03</v>
      </c>
      <c r="D40" s="9">
        <v>6243.93</v>
      </c>
      <c r="E40" s="9">
        <f t="shared" si="4"/>
        <v>187.32</v>
      </c>
      <c r="F40" s="34">
        <v>0</v>
      </c>
      <c r="G40" s="30">
        <f t="shared" si="2"/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9" t="s">
        <v>84</v>
      </c>
      <c r="B41" s="7" t="s">
        <v>38</v>
      </c>
      <c r="C41" s="8">
        <v>0.1</v>
      </c>
      <c r="D41" s="9">
        <v>1165.45</v>
      </c>
      <c r="E41" s="9">
        <f t="shared" si="4"/>
        <v>116.55</v>
      </c>
      <c r="F41" s="34">
        <v>0</v>
      </c>
      <c r="G41" s="30">
        <f t="shared" si="2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9" t="s">
        <v>85</v>
      </c>
      <c r="B42" s="7" t="s">
        <v>39</v>
      </c>
      <c r="C42" s="8">
        <v>0.1</v>
      </c>
      <c r="D42" s="9">
        <v>1054.5</v>
      </c>
      <c r="E42" s="9">
        <f t="shared" si="4"/>
        <v>105.45</v>
      </c>
      <c r="F42" s="34">
        <v>0</v>
      </c>
      <c r="G42" s="30">
        <f t="shared" si="2"/>
        <v>0</v>
      </c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9" t="s">
        <v>86</v>
      </c>
      <c r="B43" s="7" t="s">
        <v>40</v>
      </c>
      <c r="C43" s="8">
        <v>0.18</v>
      </c>
      <c r="D43" s="9">
        <v>1248.71</v>
      </c>
      <c r="E43" s="9">
        <f t="shared" si="4"/>
        <v>224.77</v>
      </c>
      <c r="F43" s="34">
        <v>0</v>
      </c>
      <c r="G43" s="30">
        <f t="shared" si="2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9" t="s">
        <v>87</v>
      </c>
      <c r="B44" s="7" t="s">
        <v>41</v>
      </c>
      <c r="C44" s="8">
        <v>8</v>
      </c>
      <c r="D44" s="9">
        <v>1065.94</v>
      </c>
      <c r="E44" s="9">
        <f t="shared" si="4"/>
        <v>8527.52</v>
      </c>
      <c r="F44" s="34">
        <v>0</v>
      </c>
      <c r="G44" s="30">
        <f t="shared" si="2"/>
        <v>0</v>
      </c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9" t="s">
        <v>88</v>
      </c>
      <c r="B45" s="7" t="s">
        <v>42</v>
      </c>
      <c r="C45" s="8">
        <v>0.05</v>
      </c>
      <c r="D45" s="9">
        <v>3052.55</v>
      </c>
      <c r="E45" s="9">
        <f t="shared" si="4"/>
        <v>152.63</v>
      </c>
      <c r="F45" s="34">
        <v>0</v>
      </c>
      <c r="G45" s="30">
        <f t="shared" si="2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9" t="s">
        <v>89</v>
      </c>
      <c r="B46" s="7" t="s">
        <v>43</v>
      </c>
      <c r="C46" s="8">
        <v>0.05</v>
      </c>
      <c r="D46" s="9">
        <v>1179.3900000000001</v>
      </c>
      <c r="E46" s="9">
        <f t="shared" si="4"/>
        <v>58.97</v>
      </c>
      <c r="F46" s="34">
        <v>0</v>
      </c>
      <c r="G46" s="30">
        <f t="shared" si="2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9" t="s">
        <v>90</v>
      </c>
      <c r="B47" s="7" t="s">
        <v>44</v>
      </c>
      <c r="C47" s="8">
        <v>0.1</v>
      </c>
      <c r="D47" s="9">
        <v>985.18</v>
      </c>
      <c r="E47" s="9">
        <f t="shared" si="4"/>
        <v>98.52</v>
      </c>
      <c r="F47" s="34">
        <v>0</v>
      </c>
      <c r="G47" s="30">
        <f t="shared" si="2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9" t="s">
        <v>91</v>
      </c>
      <c r="B48" s="7" t="s">
        <v>45</v>
      </c>
      <c r="C48" s="8">
        <v>22</v>
      </c>
      <c r="D48" s="9">
        <v>285.16000000000003</v>
      </c>
      <c r="E48" s="9">
        <f t="shared" si="4"/>
        <v>6273.52</v>
      </c>
      <c r="F48" s="34">
        <v>0</v>
      </c>
      <c r="G48" s="30">
        <f t="shared" si="2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9" t="s">
        <v>92</v>
      </c>
      <c r="B49" s="7" t="s">
        <v>46</v>
      </c>
      <c r="C49" s="8">
        <v>1</v>
      </c>
      <c r="D49" s="9">
        <v>-100</v>
      </c>
      <c r="E49" s="9">
        <f t="shared" si="4"/>
        <v>-100</v>
      </c>
      <c r="F49" s="34">
        <v>0</v>
      </c>
      <c r="G49" s="30">
        <f>IF(F49&lt;D49,F49/0,ROUND(C49*F49,2))</f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9" t="s">
        <v>93</v>
      </c>
      <c r="B50" s="7" t="s">
        <v>47</v>
      </c>
      <c r="C50" s="8">
        <v>22</v>
      </c>
      <c r="D50" s="9">
        <v>104.01</v>
      </c>
      <c r="E50" s="9">
        <f t="shared" si="4"/>
        <v>2288.2199999999998</v>
      </c>
      <c r="F50" s="34">
        <v>0</v>
      </c>
      <c r="G50" s="30">
        <f t="shared" si="2"/>
        <v>0</v>
      </c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29" t="s">
        <v>94</v>
      </c>
      <c r="B51" s="7" t="s">
        <v>48</v>
      </c>
      <c r="C51" s="8">
        <v>1</v>
      </c>
      <c r="D51" s="9">
        <v>901.92</v>
      </c>
      <c r="E51" s="9">
        <f t="shared" si="4"/>
        <v>901.92</v>
      </c>
      <c r="F51" s="34">
        <v>0</v>
      </c>
      <c r="G51" s="30">
        <f t="shared" si="2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9" t="s">
        <v>95</v>
      </c>
      <c r="B52" s="7" t="s">
        <v>49</v>
      </c>
      <c r="C52" s="8">
        <v>0.1</v>
      </c>
      <c r="D52" s="9">
        <v>784.03</v>
      </c>
      <c r="E52" s="9">
        <f t="shared" si="4"/>
        <v>78.400000000000006</v>
      </c>
      <c r="F52" s="34">
        <v>0</v>
      </c>
      <c r="G52" s="30">
        <f t="shared" si="2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9" t="s">
        <v>96</v>
      </c>
      <c r="B53" s="7" t="s">
        <v>50</v>
      </c>
      <c r="C53" s="8">
        <v>0.1</v>
      </c>
      <c r="D53" s="9">
        <v>2941.6</v>
      </c>
      <c r="E53" s="9">
        <f t="shared" si="4"/>
        <v>294.16000000000003</v>
      </c>
      <c r="F53" s="34">
        <v>0</v>
      </c>
      <c r="G53" s="30">
        <f t="shared" si="2"/>
        <v>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9" t="s">
        <v>97</v>
      </c>
      <c r="B54" s="7" t="s">
        <v>51</v>
      </c>
      <c r="C54" s="8">
        <v>0.1</v>
      </c>
      <c r="D54" s="9">
        <v>485.62</v>
      </c>
      <c r="E54" s="9">
        <f t="shared" si="4"/>
        <v>48.56</v>
      </c>
      <c r="F54" s="34">
        <v>0</v>
      </c>
      <c r="G54" s="30">
        <f t="shared" ref="G54:G64" si="5">IF(F54&gt;D54,F54/0,ROUND(C54*F54,2))</f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9" t="s">
        <v>98</v>
      </c>
      <c r="B55" s="7" t="s">
        <v>52</v>
      </c>
      <c r="C55" s="8">
        <v>0.1</v>
      </c>
      <c r="D55" s="9">
        <v>841.5</v>
      </c>
      <c r="E55" s="9">
        <f t="shared" si="4"/>
        <v>84.15</v>
      </c>
      <c r="F55" s="34">
        <v>0</v>
      </c>
      <c r="G55" s="30">
        <f t="shared" si="5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9" t="s">
        <v>99</v>
      </c>
      <c r="B56" s="7" t="s">
        <v>53</v>
      </c>
      <c r="C56" s="8">
        <v>0.1</v>
      </c>
      <c r="D56" s="9">
        <v>624.45000000000005</v>
      </c>
      <c r="E56" s="9">
        <f t="shared" si="4"/>
        <v>62.45</v>
      </c>
      <c r="F56" s="34">
        <v>0</v>
      </c>
      <c r="G56" s="30">
        <f t="shared" si="5"/>
        <v>0</v>
      </c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29" t="s">
        <v>100</v>
      </c>
      <c r="B57" s="7" t="s">
        <v>54</v>
      </c>
      <c r="C57" s="8">
        <v>22</v>
      </c>
      <c r="D57" s="9">
        <v>60.5</v>
      </c>
      <c r="E57" s="9">
        <f t="shared" si="4"/>
        <v>1331</v>
      </c>
      <c r="F57" s="34">
        <v>0</v>
      </c>
      <c r="G57" s="30">
        <f t="shared" si="5"/>
        <v>0</v>
      </c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29" t="s">
        <v>101</v>
      </c>
      <c r="B58" s="7" t="s">
        <v>55</v>
      </c>
      <c r="C58" s="8">
        <v>2</v>
      </c>
      <c r="D58" s="9">
        <v>88</v>
      </c>
      <c r="E58" s="9">
        <f t="shared" si="4"/>
        <v>176</v>
      </c>
      <c r="F58" s="34">
        <v>0</v>
      </c>
      <c r="G58" s="30">
        <f t="shared" si="5"/>
        <v>0</v>
      </c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35" t="s">
        <v>102</v>
      </c>
      <c r="B59" s="36" t="s">
        <v>56</v>
      </c>
      <c r="C59" s="37"/>
      <c r="D59" s="38"/>
      <c r="E59" s="38"/>
      <c r="F59" s="39"/>
      <c r="G59" s="40"/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29" t="s">
        <v>103</v>
      </c>
      <c r="B60" s="7" t="s">
        <v>57</v>
      </c>
      <c r="C60" s="8">
        <v>120</v>
      </c>
      <c r="D60" s="9">
        <v>33.44</v>
      </c>
      <c r="E60" s="9">
        <f t="shared" si="4"/>
        <v>4012.8</v>
      </c>
      <c r="F60" s="34">
        <v>0</v>
      </c>
      <c r="G60" s="30">
        <f t="shared" si="5"/>
        <v>0</v>
      </c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35" t="s">
        <v>104</v>
      </c>
      <c r="B61" s="36" t="s">
        <v>58</v>
      </c>
      <c r="C61" s="37"/>
      <c r="D61" s="38"/>
      <c r="E61" s="38"/>
      <c r="F61" s="39"/>
      <c r="G61" s="40"/>
      <c r="H61" s="1"/>
      <c r="I61" s="1"/>
      <c r="J61" s="1"/>
      <c r="K61" s="5"/>
      <c r="L61" s="1"/>
      <c r="M61" s="5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29" t="s">
        <v>105</v>
      </c>
      <c r="B62" s="7" t="s">
        <v>59</v>
      </c>
      <c r="C62" s="8">
        <v>1</v>
      </c>
      <c r="D62" s="9">
        <v>1391.29</v>
      </c>
      <c r="E62" s="9">
        <f t="shared" ref="E62:E64" si="6">ROUND(C62*D62,2)</f>
        <v>1391.29</v>
      </c>
      <c r="F62" s="34">
        <v>0</v>
      </c>
      <c r="G62" s="30">
        <f t="shared" si="5"/>
        <v>0</v>
      </c>
      <c r="H62" s="1"/>
      <c r="I62" s="1"/>
      <c r="J62" s="1"/>
      <c r="K62" s="5"/>
      <c r="L62" s="1"/>
      <c r="M62" s="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35" t="s">
        <v>106</v>
      </c>
      <c r="B63" s="36" t="s">
        <v>113</v>
      </c>
      <c r="C63" s="37"/>
      <c r="D63" s="38"/>
      <c r="E63" s="38"/>
      <c r="F63" s="39"/>
      <c r="G63" s="40"/>
      <c r="H63" s="1"/>
      <c r="I63" s="1"/>
      <c r="J63" s="1"/>
      <c r="K63" s="5"/>
      <c r="L63" s="1"/>
      <c r="M63" s="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thickBot="1" x14ac:dyDescent="0.35">
      <c r="A64" s="29" t="s">
        <v>107</v>
      </c>
      <c r="B64" s="7" t="s">
        <v>113</v>
      </c>
      <c r="C64" s="8">
        <v>1</v>
      </c>
      <c r="D64" s="9">
        <v>10000</v>
      </c>
      <c r="E64" s="9">
        <f t="shared" si="6"/>
        <v>10000</v>
      </c>
      <c r="F64" s="31">
        <v>10000</v>
      </c>
      <c r="G64" s="30">
        <f t="shared" si="5"/>
        <v>10000</v>
      </c>
      <c r="H64" s="1"/>
      <c r="I64" s="1"/>
      <c r="J64" s="1"/>
      <c r="K64" s="5"/>
      <c r="L64" s="1"/>
      <c r="M64" s="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9.5" customHeight="1" x14ac:dyDescent="0.3">
      <c r="A65" s="15"/>
      <c r="B65" s="15"/>
      <c r="C65" s="15"/>
      <c r="D65" s="16"/>
      <c r="E65" s="10">
        <f>SUM(E13:E64)</f>
        <v>81207.790000000008</v>
      </c>
      <c r="F65" s="17"/>
      <c r="G65" s="11">
        <f>IF(SUM(G13:G64)=10000,0,SUM(G13:G64))</f>
        <v>0</v>
      </c>
      <c r="H65" s="1"/>
      <c r="I65" s="1"/>
      <c r="J65" s="1"/>
      <c r="K65" s="12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thickBot="1" x14ac:dyDescent="0.35">
      <c r="A66" s="13"/>
      <c r="B66" s="13"/>
      <c r="C66" s="13"/>
      <c r="D66" s="13"/>
      <c r="E66" s="13"/>
      <c r="F66" s="13"/>
      <c r="G66" s="1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thickBot="1" x14ac:dyDescent="0.35">
      <c r="A67" s="46" t="s">
        <v>15</v>
      </c>
      <c r="B67" s="47"/>
      <c r="C67" s="47"/>
      <c r="D67" s="47"/>
      <c r="E67" s="44"/>
      <c r="F67" s="48">
        <f>IF(G65&lt;=96130.95,G65,"ERROR: Límite superado")</f>
        <v>0</v>
      </c>
      <c r="G67" s="49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6" customHeight="1" x14ac:dyDescent="0.3">
      <c r="A68" s="42" t="s">
        <v>114</v>
      </c>
      <c r="B68" s="42"/>
      <c r="C68" s="42"/>
      <c r="D68" s="42"/>
      <c r="E68" s="42"/>
      <c r="F68" s="42"/>
      <c r="G68" s="4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</sheetData>
  <sheetProtection password="C88F" sheet="1" objects="1" scenarios="1"/>
  <mergeCells count="11">
    <mergeCell ref="A68:F68"/>
    <mergeCell ref="A9:B10"/>
    <mergeCell ref="A67:E67"/>
    <mergeCell ref="F67:G67"/>
    <mergeCell ref="A1:G1"/>
    <mergeCell ref="A2:G2"/>
    <mergeCell ref="A3:G3"/>
    <mergeCell ref="A5:G5"/>
    <mergeCell ref="A6:G6"/>
    <mergeCell ref="A7:G7"/>
    <mergeCell ref="C9:G10"/>
  </mergeCells>
  <pageMargins left="0.70866141732283472" right="0.70866141732283472" top="1.3779527559055118" bottom="0.98425196850393704" header="0.31496062992125984" footer="0.31496062992125984"/>
  <pageSetup paperSize="9" scale="64" fitToHeight="5" orientation="portrait" r:id="rId1"/>
  <headerFooter>
    <oddHeader>&amp;L&amp;G</oddHeader>
    <oddFooter>&amp;C&amp;P de&amp;R&amp;G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2023-06-30T12:32:02Z</cp:lastPrinted>
  <dcterms:created xsi:type="dcterms:W3CDTF">2019-12-12T10:58:27Z</dcterms:created>
  <dcterms:modified xsi:type="dcterms:W3CDTF">2023-09-25T08:52:33Z</dcterms:modified>
</cp:coreProperties>
</file>