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00"/>
  </bookViews>
  <sheets>
    <sheet name="E24-0073" sheetId="1" r:id="rId1"/>
  </sheets>
  <calcPr calcId="145621"/>
</workbook>
</file>

<file path=xl/calcChain.xml><?xml version="1.0" encoding="utf-8"?>
<calcChain xmlns="http://schemas.openxmlformats.org/spreadsheetml/2006/main">
  <c r="P227" i="1" l="1"/>
  <c r="N227" i="1"/>
  <c r="P226" i="1"/>
  <c r="N226" i="1"/>
  <c r="P225" i="1"/>
  <c r="N225" i="1"/>
  <c r="S224" i="1"/>
  <c r="P224" i="1"/>
  <c r="N224" i="1"/>
  <c r="P220" i="1"/>
  <c r="N220" i="1"/>
  <c r="P219" i="1"/>
  <c r="N219" i="1"/>
  <c r="P218" i="1"/>
  <c r="N218" i="1"/>
  <c r="P217" i="1"/>
  <c r="N217" i="1"/>
  <c r="P216" i="1"/>
  <c r="N216" i="1"/>
  <c r="P215" i="1"/>
  <c r="N215" i="1"/>
  <c r="P214" i="1"/>
  <c r="N214" i="1"/>
  <c r="P213" i="1"/>
  <c r="N213" i="1"/>
  <c r="S212" i="1"/>
  <c r="P212" i="1"/>
  <c r="N212" i="1"/>
  <c r="P208" i="1"/>
  <c r="N208" i="1"/>
  <c r="P207" i="1"/>
  <c r="N207" i="1"/>
  <c r="P206" i="1"/>
  <c r="N206" i="1"/>
  <c r="P205" i="1"/>
  <c r="N205" i="1"/>
  <c r="J189" i="1"/>
  <c r="G189" i="1"/>
  <c r="O188" i="1"/>
  <c r="U188" i="1" s="1"/>
  <c r="M188" i="1"/>
  <c r="S188" i="1" s="1"/>
  <c r="J188" i="1"/>
  <c r="G188" i="1"/>
  <c r="O187" i="1"/>
  <c r="U187" i="1" s="1"/>
  <c r="M187" i="1"/>
  <c r="S187" i="1" s="1"/>
  <c r="J187" i="1"/>
  <c r="G187" i="1"/>
  <c r="O186" i="1"/>
  <c r="U186" i="1" s="1"/>
  <c r="M186" i="1"/>
  <c r="S186" i="1" s="1"/>
  <c r="J186" i="1"/>
  <c r="G186" i="1"/>
  <c r="O185" i="1"/>
  <c r="U185" i="1" s="1"/>
  <c r="M185" i="1"/>
  <c r="S185" i="1" s="1"/>
  <c r="J185" i="1"/>
  <c r="G185" i="1"/>
  <c r="O184" i="1"/>
  <c r="U184" i="1" s="1"/>
  <c r="M184" i="1"/>
  <c r="S184" i="1" s="1"/>
  <c r="J184" i="1"/>
  <c r="G184" i="1"/>
  <c r="O183" i="1"/>
  <c r="U183" i="1" s="1"/>
  <c r="M183" i="1"/>
  <c r="S183" i="1" s="1"/>
  <c r="J183" i="1"/>
  <c r="G183" i="1"/>
  <c r="O182" i="1"/>
  <c r="U182" i="1" s="1"/>
  <c r="M182" i="1"/>
  <c r="S182" i="1" s="1"/>
  <c r="J182" i="1"/>
  <c r="G182" i="1"/>
  <c r="O181" i="1"/>
  <c r="U181" i="1" s="1"/>
  <c r="M181" i="1"/>
  <c r="S181" i="1" s="1"/>
  <c r="J181" i="1"/>
  <c r="G181" i="1"/>
  <c r="O180" i="1"/>
  <c r="U180" i="1" s="1"/>
  <c r="M180" i="1"/>
  <c r="S180" i="1" s="1"/>
  <c r="J180" i="1"/>
  <c r="G180" i="1"/>
  <c r="O179" i="1"/>
  <c r="U179" i="1" s="1"/>
  <c r="M179" i="1"/>
  <c r="S179" i="1" s="1"/>
  <c r="J179" i="1"/>
  <c r="G179" i="1"/>
  <c r="O178" i="1"/>
  <c r="U178" i="1" s="1"/>
  <c r="M178" i="1"/>
  <c r="S178" i="1" s="1"/>
  <c r="J178" i="1"/>
  <c r="G178" i="1"/>
  <c r="O177" i="1"/>
  <c r="U177" i="1" s="1"/>
  <c r="M177" i="1"/>
  <c r="S177" i="1" s="1"/>
  <c r="J177" i="1"/>
  <c r="G177" i="1"/>
  <c r="O176" i="1"/>
  <c r="U176" i="1" s="1"/>
  <c r="M176" i="1"/>
  <c r="S176" i="1" s="1"/>
  <c r="J176" i="1"/>
  <c r="G176" i="1"/>
  <c r="O175" i="1"/>
  <c r="U175" i="1" s="1"/>
  <c r="M175" i="1"/>
  <c r="S175" i="1" s="1"/>
  <c r="J175" i="1"/>
  <c r="G175" i="1"/>
  <c r="O174" i="1"/>
  <c r="U174" i="1" s="1"/>
  <c r="M174" i="1"/>
  <c r="S174" i="1" s="1"/>
  <c r="E169" i="1"/>
  <c r="K153" i="1" s="1"/>
  <c r="J155" i="1"/>
  <c r="P136" i="1"/>
  <c r="O136" i="1"/>
  <c r="N136" i="1"/>
  <c r="M136" i="1"/>
  <c r="P135" i="1"/>
  <c r="O135" i="1"/>
  <c r="N135" i="1"/>
  <c r="M135" i="1"/>
  <c r="Q135" i="1" s="1"/>
  <c r="M129" i="1" s="1"/>
  <c r="L131" i="1"/>
  <c r="N209" i="1" l="1"/>
  <c r="Q209" i="1" s="1"/>
  <c r="P209" i="1"/>
  <c r="N221" i="1"/>
  <c r="Q136" i="1"/>
  <c r="M130" i="1" s="1"/>
  <c r="P221" i="1"/>
  <c r="P228" i="1"/>
  <c r="Q221" i="1"/>
  <c r="AS162" i="1"/>
  <c r="AU162" i="1"/>
  <c r="N228" i="1"/>
  <c r="M131" i="1"/>
  <c r="N132" i="1" s="1"/>
  <c r="O189" i="1"/>
  <c r="AS163" i="1"/>
  <c r="AU163" i="1"/>
  <c r="M159" i="1"/>
  <c r="Q159" i="1" s="1"/>
  <c r="J71" i="1"/>
  <c r="G71" i="1"/>
  <c r="O70" i="1"/>
  <c r="U70" i="1" s="1"/>
  <c r="M70" i="1"/>
  <c r="S70" i="1" s="1"/>
  <c r="J70" i="1"/>
  <c r="G70" i="1"/>
  <c r="O69" i="1"/>
  <c r="U69" i="1" s="1"/>
  <c r="M69" i="1"/>
  <c r="S69" i="1" s="1"/>
  <c r="J69" i="1"/>
  <c r="G69" i="1"/>
  <c r="O68" i="1"/>
  <c r="U68" i="1" s="1"/>
  <c r="M68" i="1"/>
  <c r="S68" i="1" s="1"/>
  <c r="J68" i="1"/>
  <c r="G68" i="1"/>
  <c r="O67" i="1"/>
  <c r="U67" i="1" s="1"/>
  <c r="M67" i="1"/>
  <c r="S67" i="1" s="1"/>
  <c r="J67" i="1"/>
  <c r="G67" i="1"/>
  <c r="O66" i="1"/>
  <c r="U66" i="1" s="1"/>
  <c r="M66" i="1"/>
  <c r="S66" i="1" s="1"/>
  <c r="J66" i="1"/>
  <c r="G66" i="1"/>
  <c r="O65" i="1"/>
  <c r="U65" i="1" s="1"/>
  <c r="M65" i="1"/>
  <c r="S65" i="1" s="1"/>
  <c r="J65" i="1"/>
  <c r="G65" i="1"/>
  <c r="O64" i="1"/>
  <c r="U64" i="1" s="1"/>
  <c r="M64" i="1"/>
  <c r="S64" i="1" s="1"/>
  <c r="J64" i="1"/>
  <c r="G64" i="1"/>
  <c r="O63" i="1"/>
  <c r="U63" i="1" s="1"/>
  <c r="M63" i="1"/>
  <c r="S63" i="1" s="1"/>
  <c r="J63" i="1"/>
  <c r="G63" i="1"/>
  <c r="O62" i="1"/>
  <c r="U62" i="1" s="1"/>
  <c r="M62" i="1"/>
  <c r="S62" i="1" s="1"/>
  <c r="J62" i="1"/>
  <c r="G62" i="1"/>
  <c r="E51" i="1"/>
  <c r="M41" i="1" s="1"/>
  <c r="Q41" i="1" s="1"/>
  <c r="O61" i="1"/>
  <c r="U61" i="1" s="1"/>
  <c r="M61" i="1"/>
  <c r="S61" i="1" s="1"/>
  <c r="J61" i="1"/>
  <c r="G61" i="1"/>
  <c r="O60" i="1"/>
  <c r="U60" i="1" s="1"/>
  <c r="M60" i="1"/>
  <c r="S60" i="1" s="1"/>
  <c r="J60" i="1"/>
  <c r="G60" i="1"/>
  <c r="O59" i="1"/>
  <c r="U59" i="1" s="1"/>
  <c r="M59" i="1"/>
  <c r="S59" i="1" s="1"/>
  <c r="J59" i="1"/>
  <c r="G59" i="1"/>
  <c r="O58" i="1"/>
  <c r="M58" i="1"/>
  <c r="J58" i="1"/>
  <c r="G58" i="1"/>
  <c r="O57" i="1"/>
  <c r="M57" i="1"/>
  <c r="J57" i="1"/>
  <c r="G57" i="1"/>
  <c r="O56" i="1"/>
  <c r="U56" i="1" s="1"/>
  <c r="M56" i="1"/>
  <c r="S56" i="1" s="1"/>
  <c r="O115" i="1"/>
  <c r="P109" i="1"/>
  <c r="N109" i="1"/>
  <c r="P108" i="1"/>
  <c r="N108" i="1"/>
  <c r="P107" i="1"/>
  <c r="N107" i="1"/>
  <c r="S106" i="1"/>
  <c r="P106" i="1"/>
  <c r="N106" i="1"/>
  <c r="P102" i="1"/>
  <c r="N102" i="1"/>
  <c r="P101" i="1"/>
  <c r="N101" i="1"/>
  <c r="P100" i="1"/>
  <c r="N100" i="1"/>
  <c r="P99" i="1"/>
  <c r="N99" i="1"/>
  <c r="P98" i="1"/>
  <c r="N98" i="1"/>
  <c r="P97" i="1"/>
  <c r="N97" i="1"/>
  <c r="P96" i="1"/>
  <c r="N96" i="1"/>
  <c r="P95" i="1"/>
  <c r="N95" i="1"/>
  <c r="S94" i="1"/>
  <c r="P94" i="1"/>
  <c r="N94" i="1"/>
  <c r="P90" i="1"/>
  <c r="N90" i="1"/>
  <c r="P89" i="1"/>
  <c r="N89" i="1"/>
  <c r="P88" i="1"/>
  <c r="N88" i="1"/>
  <c r="P87" i="1"/>
  <c r="N87" i="1"/>
  <c r="J37" i="1"/>
  <c r="L13" i="1"/>
  <c r="P18" i="1"/>
  <c r="O18" i="1"/>
  <c r="N18" i="1"/>
  <c r="M18" i="1"/>
  <c r="P17" i="1"/>
  <c r="O17" i="1"/>
  <c r="N17" i="1"/>
  <c r="M17" i="1"/>
  <c r="Q228" i="1" l="1"/>
  <c r="R228" i="1" s="1"/>
  <c r="R209" i="1"/>
  <c r="S205" i="1" s="1"/>
  <c r="N236" i="1"/>
  <c r="R221" i="1"/>
  <c r="N237" i="1"/>
  <c r="O132" i="1"/>
  <c r="P129" i="1" s="1"/>
  <c r="N234" i="1"/>
  <c r="K154" i="1"/>
  <c r="K155" i="1" s="1"/>
  <c r="L156" i="1" s="1"/>
  <c r="M160" i="1"/>
  <c r="Q160" i="1" s="1"/>
  <c r="AU45" i="1"/>
  <c r="U58" i="1"/>
  <c r="AS44" i="1"/>
  <c r="S57" i="1"/>
  <c r="AU44" i="1"/>
  <c r="U57" i="1"/>
  <c r="AS45" i="1"/>
  <c r="S58" i="1"/>
  <c r="K35" i="1"/>
  <c r="N110" i="1"/>
  <c r="P110" i="1"/>
  <c r="P91" i="1"/>
  <c r="N91" i="1"/>
  <c r="Q17" i="1"/>
  <c r="M11" i="1" s="1"/>
  <c r="Q18" i="1"/>
  <c r="M12" i="1" s="1"/>
  <c r="N103" i="1"/>
  <c r="P103" i="1"/>
  <c r="N238" i="1" l="1"/>
  <c r="M156" i="1"/>
  <c r="N153" i="1" s="1"/>
  <c r="N235" i="1"/>
  <c r="Q91" i="1"/>
  <c r="R91" i="1" s="1"/>
  <c r="S87" i="1" s="1"/>
  <c r="O71" i="1"/>
  <c r="M42" i="1" s="1"/>
  <c r="Q42" i="1" s="1"/>
  <c r="Q110" i="1"/>
  <c r="L119" i="1" s="1"/>
  <c r="M238" i="1" s="1"/>
  <c r="O238" i="1" s="1"/>
  <c r="Q103" i="1"/>
  <c r="M13" i="1"/>
  <c r="N14" i="1" s="1"/>
  <c r="L117" i="1" l="1"/>
  <c r="N117" i="1"/>
  <c r="M236" i="1"/>
  <c r="O236" i="1" s="1"/>
  <c r="K36" i="1"/>
  <c r="K37" i="1" s="1"/>
  <c r="L38" i="1" s="1"/>
  <c r="L116" i="1" s="1"/>
  <c r="M235" i="1" s="1"/>
  <c r="O235" i="1" s="1"/>
  <c r="R110" i="1"/>
  <c r="N119" i="1"/>
  <c r="L115" i="1"/>
  <c r="M234" i="1" s="1"/>
  <c r="O234" i="1" s="1"/>
  <c r="O14" i="1"/>
  <c r="P11" i="1" s="1"/>
  <c r="R103" i="1"/>
  <c r="L118" i="1"/>
  <c r="M237" i="1" s="1"/>
  <c r="O237" i="1" s="1"/>
  <c r="O239" i="1" l="1"/>
  <c r="Q234" i="1" s="1"/>
  <c r="M38" i="1"/>
  <c r="N35" i="1" s="1"/>
  <c r="N118" i="1"/>
  <c r="N115" i="1"/>
  <c r="N116" i="1"/>
  <c r="N120" i="1" l="1"/>
  <c r="P115" i="1" s="1"/>
  <c r="Q115" i="1" s="1"/>
  <c r="R234" i="1"/>
</calcChain>
</file>

<file path=xl/sharedStrings.xml><?xml version="1.0" encoding="utf-8"?>
<sst xmlns="http://schemas.openxmlformats.org/spreadsheetml/2006/main" count="508" uniqueCount="195">
  <si>
    <t>Cmax</t>
  </si>
  <si>
    <t>C</t>
  </si>
  <si>
    <t>ICDO</t>
  </si>
  <si>
    <t>PENALIZACIÓN</t>
  </si>
  <si>
    <t>INSP1</t>
  </si>
  <si>
    <t>INSP2</t>
  </si>
  <si>
    <t>INSP3</t>
  </si>
  <si>
    <t>INSP4</t>
  </si>
  <si>
    <t>IE1</t>
  </si>
  <si>
    <t>EJECUCIÓN TRABAJOS CONTROL POBLACIONAL Y FOCOS ATRACTIVOS</t>
  </si>
  <si>
    <t>IE2</t>
  </si>
  <si>
    <t>BATIDAS RECOGIDA ANIMALES MUERTOS Y DESINFECCIÓN</t>
  </si>
  <si>
    <t>∑Cmax</t>
  </si>
  <si>
    <t>IC1</t>
  </si>
  <si>
    <t>CUIDADO DE LAS AVES</t>
  </si>
  <si>
    <t>IC2</t>
  </si>
  <si>
    <t>SEGUIMIENTO RUTINA DIARIA</t>
  </si>
  <si>
    <t>INDICADOR TIEMPO DE RESPUESTA DE AVISOS (IT2) PDS CORRECTIVAS</t>
  </si>
  <si>
    <t>Se define IT2 como el tiempo de respuesta del contratista ante un aviso de una PDS Correctiva. Los avisos deberán resolverse acorde lo especificado en el PPTP</t>
  </si>
  <si>
    <t xml:space="preserve">En el caso de que sea necesario la programación de los trabajos estos deberán realizarse en el día que se realice la programación </t>
  </si>
  <si>
    <r>
      <t>IT2=</t>
    </r>
    <r>
      <rPr>
        <sz val="11"/>
        <color rgb="FF000000"/>
        <rFont val="Calibri"/>
        <family val="2"/>
      </rPr>
      <t>∑</t>
    </r>
    <r>
      <rPr>
        <sz val="9.9"/>
        <color rgb="FF000000"/>
        <rFont val="Calibri"/>
        <family val="2"/>
      </rPr>
      <t>IT2i(mes)</t>
    </r>
  </si>
  <si>
    <t>ACEPTABLE/INACEPTABLE</t>
  </si>
  <si>
    <t>Este indicador mensual se considera inaceptable si se superan estos plazos una vez al mes</t>
  </si>
  <si>
    <t>INDICADORES DE DOCUMENTACIÓN (ICDO)</t>
  </si>
  <si>
    <t>P</t>
  </si>
  <si>
    <t>PxC</t>
  </si>
  <si>
    <t>Pmax</t>
  </si>
  <si>
    <t>PxCmax</t>
  </si>
  <si>
    <t>ICDO1</t>
  </si>
  <si>
    <t xml:space="preserve">PROGRAMACIÓN SEMANAL DE LAS OPERACIONES </t>
  </si>
  <si>
    <t>0/1</t>
  </si>
  <si>
    <t>ICDO2</t>
  </si>
  <si>
    <t>INFORME MENSUAL</t>
  </si>
  <si>
    <t>ICDO3</t>
  </si>
  <si>
    <t>DOCUMENTACIÓN DE LAS AVES DE PRESA</t>
  </si>
  <si>
    <t>ICDO4</t>
  </si>
  <si>
    <t>ACTUALIZACIÓN INFORMACIÓN PLATAFORMA GMAO</t>
  </si>
  <si>
    <t>∑PxC</t>
  </si>
  <si>
    <t>∑PxCmax</t>
  </si>
  <si>
    <t>INDICADORES DE HORARIOS, PERSONAL, MAQUINARIA Y MEDIOAMBIENTE (ICHPMM)</t>
  </si>
  <si>
    <t>ICHPMM</t>
  </si>
  <si>
    <t>ICHPMM1</t>
  </si>
  <si>
    <t>ICHPMM2</t>
  </si>
  <si>
    <t xml:space="preserve">EL CONTRATISTA CUMPLE CON LA IMAGEN DE  IDENTIDAD CORPORATIVA DE LA APB EN ROPA DE UNIFORME, EQUIPOS DE TRABAJOS Y MEDIOS TÉCNICOS </t>
  </si>
  <si>
    <t>ICHPMM3</t>
  </si>
  <si>
    <t>ICHPMM4</t>
  </si>
  <si>
    <t>LA MAQUINARÍA ES, EN NÚMERO Y CARACTERÍSTICAS LA ESPECIFICADA EN LA OFERTA</t>
  </si>
  <si>
    <t>ICHPMM5</t>
  </si>
  <si>
    <t>ICHPMM6</t>
  </si>
  <si>
    <t>EL CONTRATISTA  DISPONE DE UNA DOTACIÓN DE REPUESTOS Y MATERIAL FUNGIBLE</t>
  </si>
  <si>
    <t>ICHPMM7</t>
  </si>
  <si>
    <t>EL CONTRATISTA DISPONE DE NÚCLEO ZOOLÓGICO EN LA ISLA DE IBIZA</t>
  </si>
  <si>
    <t>ICHPMM8</t>
  </si>
  <si>
    <t>INFORME MENSUAL SOBRE LA CANTIDADES RECOGIDAS DE CADA UNO DE LOS RESIDUOS CLASIFICADOS FORMULADAS EN PESO, VOLUMEN O UNIDADES</t>
  </si>
  <si>
    <t>ICHPMM9</t>
  </si>
  <si>
    <t>USO DE PRODUCTOS DE LIMPIEZA NATURALES Y/O ECOLÓGICOS CON CERTIFICACIÓN SEGÚN LEY 8/2019, DE 19 DE FEBRERO, DE RESIDUOS Y SUELOS CONTAMINADOS DE LAS ILLES BALEARES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</si>
  <si>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</si>
  <si>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</si>
  <si>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</si>
  <si>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</si>
  <si>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</si>
  <si>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GMAO</t>
  </si>
  <si>
    <t>ICMC3</t>
  </si>
  <si>
    <t>EQUIPO DE TELEMETRÍA ANIMAL GPS</t>
  </si>
  <si>
    <t>ICMC4</t>
  </si>
  <si>
    <t>DIRECCIÓN DE CORREO ELECTRÓNICO</t>
  </si>
  <si>
    <t>¿Se ha llevado a cabo comprobación del índice de calidad por parte de la APB?</t>
  </si>
  <si>
    <t>SI/NO</t>
  </si>
  <si>
    <t>NO</t>
  </si>
  <si>
    <t>IC</t>
  </si>
  <si>
    <t>PESOS</t>
  </si>
  <si>
    <t>ICxP</t>
  </si>
  <si>
    <t>ICxPMAx</t>
  </si>
  <si>
    <t>INDICADOR DE CUMPLIMIENTO DE EJECUCIÓN</t>
  </si>
  <si>
    <t>9 a 10</t>
  </si>
  <si>
    <t>Nivel 1</t>
  </si>
  <si>
    <t>INDICADOR DE CALIDAD</t>
  </si>
  <si>
    <t>8 a 9</t>
  </si>
  <si>
    <t>Nivel 2</t>
  </si>
  <si>
    <t>INDICADORES DE DOCUMENTACIÓN</t>
  </si>
  <si>
    <t>Nivel 3</t>
  </si>
  <si>
    <t>INDICADOR DE HORARIO, PERSONAL, MAQUINARIA Y MEDIO AMBIENTE</t>
  </si>
  <si>
    <t>nivel 4</t>
  </si>
  <si>
    <t>ICMC INDICADORES DE MEDIOS DE COMUNICACIÓN (ICMC)</t>
  </si>
  <si>
    <t>0 a 3</t>
  </si>
  <si>
    <t>Nivel 5</t>
  </si>
  <si>
    <t>La obtención de una calificación inferior a 8 será considera inaceptable y llevará aparejada de manera directa la penalización correspondiente</t>
  </si>
  <si>
    <t>IC INDICADOR DE CALIDAD DEL SERVICIO</t>
  </si>
  <si>
    <t>IC2.1 identificación y seguimiento de especies</t>
  </si>
  <si>
    <t>SEGUIMIENTO DE LA RUTINA DIARIA</t>
  </si>
  <si>
    <t>VALORACIÓN DIARIA</t>
  </si>
  <si>
    <t>IC2.2 Realización de censos</t>
  </si>
  <si>
    <t>Subind</t>
  </si>
  <si>
    <t>Tipo de control</t>
  </si>
  <si>
    <t>Subindicador</t>
  </si>
  <si>
    <t>Tipo de servicio</t>
  </si>
  <si>
    <t>Valor</t>
  </si>
  <si>
    <t>IC2.3 Localización y seguimiento de puntos de atracción fauna</t>
  </si>
  <si>
    <t>IC2.1</t>
  </si>
  <si>
    <t>ICL016</t>
  </si>
  <si>
    <t>IC1 CUIDADO DE LAS AVES</t>
  </si>
  <si>
    <t>IC2.4 investigación incidencias con fauna</t>
  </si>
  <si>
    <t>IC2.7;IC2.8</t>
  </si>
  <si>
    <t>ICL017</t>
  </si>
  <si>
    <t>IC2.5 Control biológico</t>
  </si>
  <si>
    <t>ICL04</t>
  </si>
  <si>
    <t>ICL019</t>
  </si>
  <si>
    <t>ICL05</t>
  </si>
  <si>
    <t>Pirotécnia</t>
  </si>
  <si>
    <t>ICL020</t>
  </si>
  <si>
    <t>OBTENCIÓN IC1</t>
  </si>
  <si>
    <t>IC2.6 Captura selectiva</t>
  </si>
  <si>
    <t>ICL06</t>
  </si>
  <si>
    <t>ICL021</t>
  </si>
  <si>
    <t>IC2.7 identificación y retirada de nidos de aves</t>
  </si>
  <si>
    <t>ICL022</t>
  </si>
  <si>
    <t>IC2.8 Batidas revisión animales muertos y desinfección</t>
  </si>
  <si>
    <t>ICL08;IC2.7</t>
  </si>
  <si>
    <t>ICL09</t>
  </si>
  <si>
    <t>ICL024</t>
  </si>
  <si>
    <t>ICL10</t>
  </si>
  <si>
    <t>ICL25</t>
  </si>
  <si>
    <t>ICL11</t>
  </si>
  <si>
    <t>ICL26</t>
  </si>
  <si>
    <t>ICL12</t>
  </si>
  <si>
    <t>ICL27</t>
  </si>
  <si>
    <t>ICL13</t>
  </si>
  <si>
    <t>ICL28</t>
  </si>
  <si>
    <t>ICL14</t>
  </si>
  <si>
    <t>ICL29</t>
  </si>
  <si>
    <t>ICL30</t>
  </si>
  <si>
    <t>Subindicador:</t>
  </si>
  <si>
    <t>Indicar que subindicadores se han aplicado (ej IC2.1 y IC2.5.1). Al menos un indicador debe haberse realizado</t>
  </si>
  <si>
    <t xml:space="preserve">Tipo de control: </t>
  </si>
  <si>
    <t>Vuelo de caza</t>
  </si>
  <si>
    <t>Control nidos</t>
  </si>
  <si>
    <t>Vuelo de marcado</t>
  </si>
  <si>
    <t>Utilización armas de caza</t>
  </si>
  <si>
    <t>Trampa</t>
  </si>
  <si>
    <t>Pirotécnica</t>
  </si>
  <si>
    <t>VALORES DE CUMPLIMIENTO DE EJECUCIÓN</t>
  </si>
  <si>
    <t>Semana1</t>
  </si>
  <si>
    <t>Semana2</t>
  </si>
  <si>
    <t>Semana3</t>
  </si>
  <si>
    <t>Semana4</t>
  </si>
  <si>
    <t>Elementos de inspección por zonas</t>
  </si>
  <si>
    <t>Inspección1</t>
  </si>
  <si>
    <t>Inspección2</t>
  </si>
  <si>
    <t>Inspección3</t>
  </si>
  <si>
    <t>Inspección4</t>
  </si>
  <si>
    <t>VALOR</t>
  </si>
  <si>
    <t>SI</t>
  </si>
  <si>
    <t>TRABAJO REALIZADO</t>
  </si>
  <si>
    <t>TRABAJO NO REALIZADO</t>
  </si>
  <si>
    <t>NO INSPECCIONADO/NO PLANIFICADO</t>
  </si>
  <si>
    <t>EN BLANCO</t>
  </si>
  <si>
    <t>INDICADORES  APB</t>
  </si>
  <si>
    <t>ICPond</t>
  </si>
  <si>
    <t>ICmax</t>
  </si>
  <si>
    <t>OBTENCIÓN ÍNDICE CALIDAD GLOBAL (CONTRATISTA+INSPECCIÓN APB)</t>
  </si>
  <si>
    <t>INDICADORES DE EJECUCIÓN DEL CONTRATO (IEC)</t>
  </si>
  <si>
    <t>La APB determinará cual es el área objeto de la inspección para la determinación de los indicadores objetos de evaluación por parte del Contratista</t>
  </si>
  <si>
    <t xml:space="preserve">Rellenar celdas en color </t>
  </si>
  <si>
    <t>El indicador que no corresponde por no aplicarse en ese momento será 1</t>
  </si>
  <si>
    <t xml:space="preserve"> INSPECCIONES MENSUALES</t>
  </si>
  <si>
    <t>INSPECCIONES MENSUALES</t>
  </si>
  <si>
    <t>CUMPLIMIENTO EJECUCIÓN DE TRABAJOS (IEC)</t>
  </si>
  <si>
    <t>1 Ejecución de trabajos de control poblacional y focos atractivos (IE1)</t>
  </si>
  <si>
    <t>2 Batidas de revisión de presencia de animales muertas (IE2)</t>
  </si>
  <si>
    <t>Mínimo 4 mensuales</t>
  </si>
  <si>
    <t>* Rellenar cumplimiento ejecución de trabajos</t>
  </si>
  <si>
    <t>INDICADORES DE CALIDAD (IC)</t>
  </si>
  <si>
    <t xml:space="preserve">IC1.1 Cuidado aves presa empleadas </t>
  </si>
  <si>
    <t xml:space="preserve">IC1.2 Substitución de aves </t>
  </si>
  <si>
    <t>IC1.3 Seguro responsabilidad civil vigente</t>
  </si>
  <si>
    <t>IC1.4 Cumplimiento de las acreditaciones, certificados y autorizaciones</t>
  </si>
  <si>
    <t>IC2i</t>
  </si>
  <si>
    <t xml:space="preserve"> IC2.5.1 Vuelos de caza</t>
  </si>
  <si>
    <t>IC2.5.2 Vuelos de marcaje</t>
  </si>
  <si>
    <t>IC2i SEGUIMIENTO RUTINA DIARIA</t>
  </si>
  <si>
    <t>OBTENCIÓN IC2i</t>
  </si>
  <si>
    <t>(Basado en el Plan de Aseguramiento de la Calidad presentado previamente por el Adjudicatario)</t>
  </si>
  <si>
    <t>3 a 6</t>
  </si>
  <si>
    <t>6 a 8</t>
  </si>
  <si>
    <t>EQUIPOS, INSTALACIONES Y MAQUINARIA ADSCRITOS AL CONTRATO CUMPLEN CON LA LEGISLACIÓN Y NORMATIVA VIGENTE Y DISPONEN DE LAS INSPECCIONES PERIÓDICAS Y REVISIONES PERTINENTES</t>
  </si>
  <si>
    <t>EL EQUIPO HUMANO Y DE CONTROL DE FAUNA ES, EN NÚMERO Y CARACTERÍSTICAS EL ESPECIFICADO EN LA OFERTA</t>
  </si>
  <si>
    <t>EL PERSONAL CUMPLE CON LOS HORARIOS DE LAS JORNADAS LABORABLES ESTABLECIDAS EN EL PPTP</t>
  </si>
  <si>
    <t>INDICACORES SERVICIO EXCLUSIÓN DE AVES Y CONTROL DE FAUNA. CONTRATISTA</t>
  </si>
  <si>
    <t>ICEC</t>
  </si>
  <si>
    <t>∑ICG</t>
  </si>
  <si>
    <t xml:space="preserve">IC1.2 Sustitución de aves </t>
  </si>
  <si>
    <t>CALIDAD DE PRESTACIÓN DE SERVICIO E24-0073. SERVICIO DE EXCLUSIÓN DE AVES Y CONTROL DE FAUNA EN EL PUERTO DE EVISSA</t>
  </si>
  <si>
    <t xml:space="preserve">OBTENCIÓN ÍNDICE CALIDAD </t>
  </si>
  <si>
    <r>
      <t>IC</t>
    </r>
    <r>
      <rPr>
        <b/>
        <vertAlign val="subscript"/>
        <sz val="11"/>
        <color rgb="FFFFFFFF"/>
        <rFont val="Calibri"/>
        <family val="2"/>
      </rPr>
      <t>APB</t>
    </r>
  </si>
  <si>
    <r>
      <t>IC</t>
    </r>
    <r>
      <rPr>
        <b/>
        <vertAlign val="subscript"/>
        <sz val="11"/>
        <color rgb="FFFFFFFF"/>
        <rFont val="Calibri"/>
        <family val="2"/>
      </rPr>
      <t>Con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</si>
</sst>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3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sz val="11"/>
      <color theme="5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.9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70AD47"/>
      <name val="Calibri"/>
      <family val="2"/>
    </font>
    <font>
      <b/>
      <i/>
      <sz val="11"/>
      <color rgb="FFFFFFFF"/>
      <name val="Calibri"/>
      <family val="2"/>
    </font>
    <font>
      <sz val="11"/>
      <color rgb="FF70AD47"/>
      <name val="Calibri"/>
      <family val="2"/>
    </font>
    <font>
      <b/>
      <sz val="11"/>
      <color rgb="FFED7D31"/>
      <name val="Calibri"/>
      <family val="2"/>
    </font>
    <font>
      <sz val="11"/>
      <color rgb="FFED7D3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i/>
      <sz val="11"/>
      <color rgb="FFFF0000"/>
      <name val="Calibri"/>
      <family val="2"/>
    </font>
    <font>
      <sz val="11"/>
      <color rgb="FFFF0000"/>
      <name val="Calibri"/>
      <family val="2"/>
    </font>
    <font>
      <i/>
      <sz val="11"/>
      <color rgb="FFFF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vertAlign val="subscript"/>
      <sz val="11"/>
      <color rgb="FFFFFFFF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/>
      <right/>
      <top style="thin">
        <color theme="0"/>
      </top>
      <bottom style="medium">
        <color auto="1"/>
      </bottom>
      <diagonal/>
    </border>
    <border>
      <left/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rgb="FFFFFFFF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theme="0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 style="thin">
        <color theme="0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auto="1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medium">
        <color indexed="64"/>
      </right>
      <top/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indexed="64"/>
      </top>
      <bottom/>
      <diagonal/>
    </border>
    <border>
      <left style="thin">
        <color rgb="FFFFFFFF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auto="1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 style="thin">
        <color rgb="FFFFFFFF"/>
      </bottom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 style="medium">
        <color theme="1"/>
      </bottom>
      <diagonal/>
    </border>
    <border>
      <left style="thin">
        <color theme="0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theme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1">
    <xf numFmtId="0" fontId="0" fillId="0" borderId="0" xfId="0"/>
    <xf numFmtId="0" fontId="3" fillId="0" borderId="0" xfId="0" applyFont="1"/>
    <xf numFmtId="0" fontId="0" fillId="0" borderId="2" xfId="0" applyBorder="1"/>
    <xf numFmtId="0" fontId="6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8" fillId="0" borderId="10" xfId="0" applyFont="1" applyBorder="1"/>
    <xf numFmtId="0" fontId="0" fillId="0" borderId="0" xfId="0" applyBorder="1"/>
    <xf numFmtId="0" fontId="0" fillId="0" borderId="10" xfId="0" applyBorder="1" applyAlignment="1">
      <alignment horizontal="center"/>
    </xf>
    <xf numFmtId="0" fontId="9" fillId="4" borderId="15" xfId="0" applyFont="1" applyFill="1" applyBorder="1" applyAlignment="1">
      <alignment horizontal="center"/>
    </xf>
    <xf numFmtId="0" fontId="9" fillId="0" borderId="0" xfId="0" applyFont="1" applyFill="1" applyBorder="1"/>
    <xf numFmtId="0" fontId="0" fillId="0" borderId="18" xfId="0" applyBorder="1"/>
    <xf numFmtId="0" fontId="0" fillId="0" borderId="1" xfId="0" applyBorder="1"/>
    <xf numFmtId="0" fontId="10" fillId="0" borderId="26" xfId="0" applyFont="1" applyBorder="1" applyAlignment="1">
      <alignment horizontal="left"/>
    </xf>
    <xf numFmtId="0" fontId="3" fillId="0" borderId="27" xfId="0" applyFont="1" applyFill="1" applyBorder="1"/>
    <xf numFmtId="0" fontId="10" fillId="0" borderId="28" xfId="0" applyFont="1" applyFill="1" applyBorder="1" applyAlignment="1"/>
    <xf numFmtId="0" fontId="10" fillId="0" borderId="2" xfId="0" applyFont="1" applyFill="1" applyBorder="1" applyAlignment="1"/>
    <xf numFmtId="0" fontId="9" fillId="8" borderId="29" xfId="0" applyFont="1" applyFill="1" applyBorder="1" applyAlignment="1">
      <alignment horizontal="right"/>
    </xf>
    <xf numFmtId="0" fontId="9" fillId="8" borderId="2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0" xfId="0" applyBorder="1"/>
    <xf numFmtId="0" fontId="3" fillId="0" borderId="0" xfId="0" applyFont="1" applyFill="1" applyBorder="1" applyAlignment="1"/>
    <xf numFmtId="0" fontId="9" fillId="0" borderId="0" xfId="0" applyFont="1" applyFill="1" applyBorder="1" applyAlignment="1">
      <alignment horizontal="center"/>
    </xf>
    <xf numFmtId="2" fontId="9" fillId="0" borderId="31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wrapText="1"/>
    </xf>
    <xf numFmtId="0" fontId="0" fillId="0" borderId="0" xfId="0" applyFill="1" applyBorder="1"/>
    <xf numFmtId="0" fontId="10" fillId="0" borderId="0" xfId="0" applyFont="1" applyFill="1" applyBorder="1" applyAlignment="1"/>
    <xf numFmtId="0" fontId="0" fillId="0" borderId="35" xfId="0" applyFill="1" applyBorder="1"/>
    <xf numFmtId="0" fontId="9" fillId="0" borderId="0" xfId="0" applyFont="1" applyFill="1" applyBorder="1" applyAlignment="1">
      <alignment horizontal="right"/>
    </xf>
    <xf numFmtId="16" fontId="0" fillId="0" borderId="0" xfId="0" applyNumberFormat="1" applyBorder="1"/>
    <xf numFmtId="0" fontId="0" fillId="0" borderId="0" xfId="0" applyFill="1"/>
    <xf numFmtId="0" fontId="0" fillId="10" borderId="0" xfId="0" applyFill="1" applyBorder="1"/>
    <xf numFmtId="0" fontId="11" fillId="0" borderId="0" xfId="0" applyFont="1"/>
    <xf numFmtId="0" fontId="6" fillId="0" borderId="0" xfId="0" applyFont="1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11" fillId="0" borderId="2" xfId="0" applyFont="1" applyBorder="1"/>
    <xf numFmtId="0" fontId="10" fillId="0" borderId="26" xfId="0" applyFont="1" applyBorder="1"/>
    <xf numFmtId="0" fontId="3" fillId="0" borderId="28" xfId="0" applyFont="1" applyFill="1" applyBorder="1" applyAlignment="1"/>
    <xf numFmtId="0" fontId="3" fillId="0" borderId="2" xfId="0" applyFont="1" applyFill="1" applyBorder="1" applyAlignment="1"/>
    <xf numFmtId="0" fontId="3" fillId="0" borderId="40" xfId="0" applyFont="1" applyFill="1" applyBorder="1" applyAlignment="1">
      <alignment horizontal="left"/>
    </xf>
    <xf numFmtId="0" fontId="10" fillId="0" borderId="0" xfId="0" applyFont="1" applyFill="1" applyBorder="1"/>
    <xf numFmtId="0" fontId="10" fillId="0" borderId="41" xfId="0" applyFont="1" applyFill="1" applyBorder="1" applyAlignment="1"/>
    <xf numFmtId="0" fontId="10" fillId="0" borderId="42" xfId="0" applyFont="1" applyFill="1" applyBorder="1" applyAlignment="1"/>
    <xf numFmtId="0" fontId="3" fillId="0" borderId="0" xfId="0" applyFont="1" applyBorder="1"/>
    <xf numFmtId="0" fontId="0" fillId="0" borderId="0" xfId="0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0" fontId="14" fillId="0" borderId="1" xfId="0" applyFont="1" applyFill="1" applyBorder="1"/>
    <xf numFmtId="0" fontId="9" fillId="0" borderId="2" xfId="0" applyFont="1" applyFill="1" applyBorder="1"/>
    <xf numFmtId="0" fontId="15" fillId="0" borderId="2" xfId="0" applyFont="1" applyFill="1" applyBorder="1"/>
    <xf numFmtId="0" fontId="9" fillId="0" borderId="3" xfId="0" applyFont="1" applyFill="1" applyBorder="1"/>
    <xf numFmtId="0" fontId="9" fillId="0" borderId="1" xfId="0" applyFont="1" applyFill="1" applyBorder="1"/>
    <xf numFmtId="0" fontId="16" fillId="0" borderId="2" xfId="0" applyFont="1" applyFill="1" applyBorder="1"/>
    <xf numFmtId="0" fontId="14" fillId="0" borderId="10" xfId="0" applyFont="1" applyFill="1" applyBorder="1"/>
    <xf numFmtId="0" fontId="15" fillId="0" borderId="0" xfId="0" applyFont="1" applyFill="1" applyBorder="1"/>
    <xf numFmtId="0" fontId="9" fillId="0" borderId="7" xfId="0" applyFont="1" applyFill="1" applyBorder="1"/>
    <xf numFmtId="0" fontId="9" fillId="0" borderId="10" xfId="0" applyFont="1" applyFill="1" applyBorder="1"/>
    <xf numFmtId="0" fontId="16" fillId="0" borderId="0" xfId="0" applyFont="1" applyFill="1" applyBorder="1"/>
    <xf numFmtId="0" fontId="17" fillId="0" borderId="43" xfId="0" applyFont="1" applyFill="1" applyBorder="1" applyAlignment="1">
      <alignment horizontal="center"/>
    </xf>
    <xf numFmtId="0" fontId="17" fillId="0" borderId="44" xfId="0" applyFont="1" applyFill="1" applyBorder="1" applyAlignment="1">
      <alignment horizontal="center"/>
    </xf>
    <xf numFmtId="0" fontId="9" fillId="11" borderId="0" xfId="0" applyFont="1" applyFill="1" applyBorder="1"/>
    <xf numFmtId="0" fontId="9" fillId="0" borderId="45" xfId="0" applyFont="1" applyFill="1" applyBorder="1"/>
    <xf numFmtId="0" fontId="9" fillId="0" borderId="18" xfId="0" applyFont="1" applyFill="1" applyBorder="1"/>
    <xf numFmtId="0" fontId="20" fillId="0" borderId="18" xfId="0" applyFont="1" applyFill="1" applyBorder="1" applyAlignment="1">
      <alignment horizontal="right"/>
    </xf>
    <xf numFmtId="0" fontId="21" fillId="0" borderId="18" xfId="0" applyFont="1" applyFill="1" applyBorder="1"/>
    <xf numFmtId="0" fontId="9" fillId="0" borderId="18" xfId="0" applyFont="1" applyFill="1" applyBorder="1" applyAlignment="1"/>
    <xf numFmtId="0" fontId="9" fillId="0" borderId="18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center"/>
    </xf>
    <xf numFmtId="0" fontId="9" fillId="0" borderId="46" xfId="0" applyFont="1" applyFill="1" applyBorder="1"/>
    <xf numFmtId="0" fontId="20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9" fillId="0" borderId="0" xfId="0" applyFont="1" applyFill="1" applyBorder="1" applyAlignment="1"/>
    <xf numFmtId="0" fontId="22" fillId="0" borderId="1" xfId="0" applyFont="1" applyFill="1" applyBorder="1"/>
    <xf numFmtId="0" fontId="23" fillId="2" borderId="47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9" fillId="13" borderId="15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13" borderId="48" xfId="0" applyFont="1" applyFill="1" applyBorder="1" applyAlignment="1">
      <alignment horizontal="center"/>
    </xf>
    <xf numFmtId="0" fontId="9" fillId="13" borderId="49" xfId="0" applyFont="1" applyFill="1" applyBorder="1" applyAlignment="1">
      <alignment horizontal="center"/>
    </xf>
    <xf numFmtId="0" fontId="24" fillId="0" borderId="10" xfId="0" applyFont="1" applyFill="1" applyBorder="1"/>
    <xf numFmtId="0" fontId="9" fillId="14" borderId="0" xfId="0" applyFont="1" applyFill="1" applyBorder="1"/>
    <xf numFmtId="0" fontId="9" fillId="13" borderId="51" xfId="0" applyFont="1" applyFill="1" applyBorder="1" applyAlignment="1">
      <alignment horizontal="center"/>
    </xf>
    <xf numFmtId="0" fontId="9" fillId="4" borderId="43" xfId="0" applyFont="1" applyFill="1" applyBorder="1" applyAlignment="1">
      <alignment horizontal="center"/>
    </xf>
    <xf numFmtId="0" fontId="9" fillId="13" borderId="43" xfId="0" applyFont="1" applyFill="1" applyBorder="1" applyAlignment="1">
      <alignment horizontal="center"/>
    </xf>
    <xf numFmtId="0" fontId="9" fillId="13" borderId="44" xfId="0" applyFont="1" applyFill="1" applyBorder="1" applyAlignment="1">
      <alignment horizontal="center"/>
    </xf>
    <xf numFmtId="0" fontId="9" fillId="8" borderId="18" xfId="0" applyFont="1" applyFill="1" applyBorder="1" applyAlignment="1">
      <alignment horizontal="right"/>
    </xf>
    <xf numFmtId="0" fontId="9" fillId="8" borderId="18" xfId="0" applyFont="1" applyFill="1" applyBorder="1" applyAlignment="1">
      <alignment horizontal="center"/>
    </xf>
    <xf numFmtId="0" fontId="9" fillId="8" borderId="46" xfId="0" applyFont="1" applyFill="1" applyBorder="1" applyAlignment="1">
      <alignment horizontal="center"/>
    </xf>
    <xf numFmtId="2" fontId="9" fillId="0" borderId="33" xfId="0" applyNumberFormat="1" applyFont="1" applyFill="1" applyBorder="1" applyAlignment="1">
      <alignment horizontal="center"/>
    </xf>
    <xf numFmtId="0" fontId="9" fillId="0" borderId="54" xfId="0" applyFont="1" applyFill="1" applyBorder="1" applyAlignment="1">
      <alignment horizontal="center"/>
    </xf>
    <xf numFmtId="0" fontId="9" fillId="0" borderId="53" xfId="0" applyFont="1" applyFill="1" applyBorder="1" applyAlignment="1">
      <alignment horizontal="center" vertical="center"/>
    </xf>
    <xf numFmtId="0" fontId="25" fillId="0" borderId="1" xfId="0" applyFont="1" applyFill="1" applyBorder="1"/>
    <xf numFmtId="0" fontId="6" fillId="2" borderId="50" xfId="0" applyFont="1" applyFill="1" applyBorder="1" applyAlignment="1">
      <alignment horizontal="center"/>
    </xf>
    <xf numFmtId="0" fontId="9" fillId="13" borderId="15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13" borderId="48" xfId="0" applyFont="1" applyFill="1" applyBorder="1" applyAlignment="1">
      <alignment horizontal="center" vertical="center"/>
    </xf>
    <xf numFmtId="0" fontId="9" fillId="13" borderId="49" xfId="0" applyFont="1" applyFill="1" applyBorder="1" applyAlignment="1">
      <alignment horizontal="center" vertical="center"/>
    </xf>
    <xf numFmtId="0" fontId="26" fillId="0" borderId="10" xfId="0" applyFont="1" applyFill="1" applyBorder="1"/>
    <xf numFmtId="0" fontId="9" fillId="13" borderId="51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13" borderId="43" xfId="0" applyFont="1" applyFill="1" applyBorder="1" applyAlignment="1">
      <alignment horizontal="center" vertical="center"/>
    </xf>
    <xf numFmtId="0" fontId="9" fillId="13" borderId="44" xfId="0" applyFont="1" applyFill="1" applyBorder="1" applyAlignment="1">
      <alignment horizontal="center" vertical="center"/>
    </xf>
    <xf numFmtId="0" fontId="9" fillId="0" borderId="24" xfId="0" applyFont="1" applyFill="1" applyBorder="1"/>
    <xf numFmtId="0" fontId="20" fillId="0" borderId="60" xfId="0" applyFont="1" applyFill="1" applyBorder="1" applyAlignment="1">
      <alignment horizontal="right"/>
    </xf>
    <xf numFmtId="0" fontId="9" fillId="0" borderId="61" xfId="0" applyFont="1" applyFill="1" applyBorder="1" applyAlignment="1"/>
    <xf numFmtId="2" fontId="9" fillId="0" borderId="62" xfId="0" applyNumberFormat="1" applyFont="1" applyFill="1" applyBorder="1" applyAlignment="1">
      <alignment horizontal="center"/>
    </xf>
    <xf numFmtId="0" fontId="9" fillId="0" borderId="63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right"/>
    </xf>
    <xf numFmtId="0" fontId="9" fillId="0" borderId="65" xfId="0" applyFont="1" applyFill="1" applyBorder="1" applyAlignment="1"/>
    <xf numFmtId="0" fontId="20" fillId="0" borderId="68" xfId="0" applyFont="1" applyFill="1" applyBorder="1" applyAlignment="1">
      <alignment horizontal="right"/>
    </xf>
    <xf numFmtId="0" fontId="21" fillId="0" borderId="2" xfId="0" applyFont="1" applyFill="1" applyBorder="1"/>
    <xf numFmtId="0" fontId="9" fillId="0" borderId="69" xfId="0" applyFont="1" applyFill="1" applyBorder="1" applyAlignment="1"/>
    <xf numFmtId="0" fontId="9" fillId="0" borderId="2" xfId="0" applyFont="1" applyFill="1" applyBorder="1" applyAlignment="1"/>
    <xf numFmtId="0" fontId="7" fillId="2" borderId="6" xfId="0" applyFont="1" applyFill="1" applyBorder="1" applyAlignment="1">
      <alignment horizontal="center"/>
    </xf>
    <xf numFmtId="0" fontId="23" fillId="2" borderId="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1" fillId="0" borderId="43" xfId="0" applyFont="1" applyFill="1" applyBorder="1"/>
    <xf numFmtId="0" fontId="9" fillId="0" borderId="72" xfId="0" applyFont="1" applyFill="1" applyBorder="1" applyAlignment="1"/>
    <xf numFmtId="0" fontId="9" fillId="0" borderId="73" xfId="0" applyFont="1" applyFill="1" applyBorder="1" applyAlignment="1"/>
    <xf numFmtId="0" fontId="20" fillId="12" borderId="43" xfId="0" applyFont="1" applyFill="1" applyBorder="1" applyAlignment="1">
      <alignment horizontal="right"/>
    </xf>
    <xf numFmtId="0" fontId="27" fillId="12" borderId="0" xfId="0" applyFont="1" applyFill="1" applyBorder="1"/>
    <xf numFmtId="0" fontId="21" fillId="12" borderId="43" xfId="0" applyFont="1" applyFill="1" applyBorder="1"/>
    <xf numFmtId="0" fontId="9" fillId="12" borderId="72" xfId="0" applyFont="1" applyFill="1" applyBorder="1" applyAlignment="1"/>
    <xf numFmtId="0" fontId="9" fillId="13" borderId="74" xfId="0" applyFont="1" applyFill="1" applyBorder="1" applyAlignment="1">
      <alignment horizontal="center"/>
    </xf>
    <xf numFmtId="0" fontId="20" fillId="15" borderId="43" xfId="0" applyFont="1" applyFill="1" applyBorder="1" applyAlignment="1">
      <alignment horizontal="right"/>
    </xf>
    <xf numFmtId="0" fontId="9" fillId="13" borderId="78" xfId="0" applyFont="1" applyFill="1" applyBorder="1" applyAlignment="1">
      <alignment horizontal="center"/>
    </xf>
    <xf numFmtId="0" fontId="26" fillId="0" borderId="45" xfId="0" applyFont="1" applyFill="1" applyBorder="1"/>
    <xf numFmtId="0" fontId="20" fillId="0" borderId="79" xfId="0" applyFont="1" applyFill="1" applyBorder="1" applyAlignment="1">
      <alignment horizontal="right"/>
    </xf>
    <xf numFmtId="0" fontId="21" fillId="0" borderId="79" xfId="0" applyFont="1" applyFill="1" applyBorder="1"/>
    <xf numFmtId="0" fontId="9" fillId="0" borderId="81" xfId="0" applyFont="1" applyFill="1" applyBorder="1" applyAlignment="1"/>
    <xf numFmtId="0" fontId="9" fillId="0" borderId="82" xfId="0" applyFont="1" applyFill="1" applyBorder="1" applyAlignment="1"/>
    <xf numFmtId="0" fontId="26" fillId="0" borderId="0" xfId="0" applyFont="1" applyFill="1" applyBorder="1"/>
    <xf numFmtId="0" fontId="20" fillId="0" borderId="83" xfId="0" applyFont="1" applyFill="1" applyBorder="1" applyAlignment="1">
      <alignment horizontal="right"/>
    </xf>
    <xf numFmtId="0" fontId="21" fillId="0" borderId="65" xfId="0" applyFont="1" applyFill="1" applyBorder="1"/>
    <xf numFmtId="0" fontId="9" fillId="0" borderId="23" xfId="0" applyFont="1" applyFill="1" applyBorder="1" applyAlignment="1"/>
    <xf numFmtId="0" fontId="9" fillId="0" borderId="0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/>
    </xf>
    <xf numFmtId="0" fontId="21" fillId="4" borderId="71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7" fillId="2" borderId="70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71" xfId="0" applyFont="1" applyFill="1" applyBorder="1" applyAlignment="1">
      <alignment horizontal="center"/>
    </xf>
    <xf numFmtId="0" fontId="21" fillId="12" borderId="85" xfId="0" applyFont="1" applyFill="1" applyBorder="1" applyAlignment="1"/>
    <xf numFmtId="0" fontId="21" fillId="12" borderId="67" xfId="0" applyFont="1" applyFill="1" applyBorder="1" applyAlignment="1"/>
    <xf numFmtId="0" fontId="9" fillId="12" borderId="2" xfId="0" applyFont="1" applyFill="1" applyBorder="1"/>
    <xf numFmtId="0" fontId="20" fillId="12" borderId="67" xfId="0" applyFont="1" applyFill="1" applyBorder="1" applyAlignment="1">
      <alignment horizontal="right"/>
    </xf>
    <xf numFmtId="2" fontId="9" fillId="13" borderId="84" xfId="0" applyNumberFormat="1" applyFont="1" applyFill="1" applyBorder="1" applyAlignment="1">
      <alignment horizontal="center"/>
    </xf>
    <xf numFmtId="0" fontId="9" fillId="13" borderId="86" xfId="0" applyFont="1" applyFill="1" applyBorder="1" applyAlignment="1">
      <alignment horizontal="center"/>
    </xf>
    <xf numFmtId="2" fontId="9" fillId="13" borderId="67" xfId="0" applyNumberFormat="1" applyFont="1" applyFill="1" applyBorder="1" applyAlignment="1">
      <alignment horizontal="center"/>
    </xf>
    <xf numFmtId="0" fontId="0" fillId="17" borderId="0" xfId="0" applyFill="1"/>
    <xf numFmtId="0" fontId="21" fillId="14" borderId="0" xfId="0" applyFont="1" applyFill="1" applyBorder="1" applyAlignment="1">
      <alignment horizontal="center"/>
    </xf>
    <xf numFmtId="0" fontId="21" fillId="14" borderId="7" xfId="0" applyFont="1" applyFill="1" applyBorder="1" applyAlignment="1">
      <alignment horizontal="center"/>
    </xf>
    <xf numFmtId="2" fontId="9" fillId="13" borderId="88" xfId="0" applyNumberFormat="1" applyFont="1" applyFill="1" applyBorder="1" applyAlignment="1">
      <alignment horizontal="center"/>
    </xf>
    <xf numFmtId="2" fontId="9" fillId="13" borderId="73" xfId="0" applyNumberFormat="1" applyFont="1" applyFill="1" applyBorder="1" applyAlignment="1">
      <alignment horizontal="center"/>
    </xf>
    <xf numFmtId="0" fontId="0" fillId="18" borderId="0" xfId="0" applyFill="1"/>
    <xf numFmtId="0" fontId="20" fillId="12" borderId="89" xfId="0" applyFont="1" applyFill="1" applyBorder="1" applyAlignment="1"/>
    <xf numFmtId="0" fontId="20" fillId="12" borderId="90" xfId="0" applyFont="1" applyFill="1" applyBorder="1" applyAlignment="1"/>
    <xf numFmtId="2" fontId="9" fillId="13" borderId="91" xfId="0" applyNumberFormat="1" applyFont="1" applyFill="1" applyBorder="1" applyAlignment="1">
      <alignment horizontal="center"/>
    </xf>
    <xf numFmtId="2" fontId="9" fillId="13" borderId="90" xfId="0" applyNumberFormat="1" applyFont="1" applyFill="1" applyBorder="1" applyAlignment="1">
      <alignment horizontal="center"/>
    </xf>
    <xf numFmtId="0" fontId="0" fillId="19" borderId="0" xfId="0" applyFill="1"/>
    <xf numFmtId="0" fontId="0" fillId="7" borderId="0" xfId="0" applyFill="1"/>
    <xf numFmtId="0" fontId="0" fillId="20" borderId="0" xfId="0" applyFill="1"/>
    <xf numFmtId="0" fontId="21" fillId="12" borderId="79" xfId="0" applyFont="1" applyFill="1" applyBorder="1"/>
    <xf numFmtId="2" fontId="9" fillId="13" borderId="93" xfId="0" applyNumberFormat="1" applyFont="1" applyFill="1" applyBorder="1" applyAlignment="1">
      <alignment horizontal="center"/>
    </xf>
    <xf numFmtId="0" fontId="9" fillId="13" borderId="94" xfId="0" applyFont="1" applyFill="1" applyBorder="1" applyAlignment="1">
      <alignment horizontal="center"/>
    </xf>
    <xf numFmtId="2" fontId="9" fillId="13" borderId="95" xfId="0" applyNumberFormat="1" applyFont="1" applyFill="1" applyBorder="1" applyAlignment="1">
      <alignment horizontal="center"/>
    </xf>
    <xf numFmtId="0" fontId="0" fillId="21" borderId="0" xfId="0" applyFill="1"/>
    <xf numFmtId="0" fontId="21" fillId="0" borderId="0" xfId="0" applyFont="1" applyFill="1" applyBorder="1" applyAlignment="1"/>
    <xf numFmtId="0" fontId="16" fillId="0" borderId="0" xfId="0" applyFont="1" applyFill="1" applyBorder="1" applyAlignment="1"/>
    <xf numFmtId="164" fontId="9" fillId="8" borderId="18" xfId="0" applyNumberFormat="1" applyFont="1" applyFill="1" applyBorder="1" applyAlignment="1">
      <alignment horizontal="center"/>
    </xf>
    <xf numFmtId="0" fontId="15" fillId="9" borderId="0" xfId="0" applyFont="1" applyFill="1" applyBorder="1"/>
    <xf numFmtId="0" fontId="29" fillId="9" borderId="0" xfId="0" applyFont="1" applyFill="1" applyBorder="1" applyAlignment="1">
      <alignment horizontal="right"/>
    </xf>
    <xf numFmtId="0" fontId="15" fillId="9" borderId="0" xfId="0" applyFont="1" applyFill="1" applyBorder="1" applyAlignment="1">
      <alignment horizontal="left"/>
    </xf>
    <xf numFmtId="0" fontId="15" fillId="19" borderId="0" xfId="0" applyFont="1" applyFill="1" applyBorder="1" applyAlignment="1">
      <alignment horizontal="left"/>
    </xf>
    <xf numFmtId="0" fontId="30" fillId="19" borderId="0" xfId="0" applyFont="1" applyFill="1" applyBorder="1"/>
    <xf numFmtId="0" fontId="31" fillId="19" borderId="0" xfId="0" applyFont="1" applyFill="1" applyBorder="1"/>
    <xf numFmtId="0" fontId="0" fillId="0" borderId="0" xfId="0" applyNumberFormat="1" applyProtection="1">
      <protection hidden="1"/>
    </xf>
    <xf numFmtId="0" fontId="3" fillId="0" borderId="10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3" fillId="0" borderId="110" xfId="0" applyFont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4" fillId="0" borderId="0" xfId="0" applyNumberFormat="1" applyFont="1" applyFill="1" applyBorder="1" applyAlignment="1" applyProtection="1">
      <protection hidden="1"/>
    </xf>
    <xf numFmtId="0" fontId="7" fillId="0" borderId="0" xfId="0" applyFont="1" applyFill="1" applyBorder="1" applyAlignment="1"/>
    <xf numFmtId="0" fontId="4" fillId="0" borderId="0" xfId="0" applyFont="1" applyFill="1" applyBorder="1" applyAlignment="1"/>
    <xf numFmtId="0" fontId="3" fillId="0" borderId="31" xfId="0" applyFont="1" applyBorder="1" applyAlignment="1">
      <alignment horizont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/>
    </xf>
    <xf numFmtId="0" fontId="3" fillId="0" borderId="121" xfId="0" applyFont="1" applyBorder="1"/>
    <xf numFmtId="0" fontId="3" fillId="0" borderId="122" xfId="0" applyFont="1" applyBorder="1"/>
    <xf numFmtId="0" fontId="0" fillId="0" borderId="122" xfId="0" applyBorder="1"/>
    <xf numFmtId="0" fontId="0" fillId="0" borderId="123" xfId="0" applyBorder="1"/>
    <xf numFmtId="0" fontId="3" fillId="0" borderId="124" xfId="0" applyFont="1" applyBorder="1"/>
    <xf numFmtId="0" fontId="0" fillId="0" borderId="125" xfId="0" applyBorder="1"/>
    <xf numFmtId="0" fontId="0" fillId="0" borderId="124" xfId="0" applyBorder="1"/>
    <xf numFmtId="0" fontId="0" fillId="0" borderId="126" xfId="0" applyBorder="1"/>
    <xf numFmtId="0" fontId="0" fillId="0" borderId="127" xfId="0" applyBorder="1"/>
    <xf numFmtId="0" fontId="0" fillId="0" borderId="127" xfId="0" applyBorder="1" applyAlignment="1">
      <alignment vertical="center"/>
    </xf>
    <xf numFmtId="0" fontId="0" fillId="0" borderId="128" xfId="0" applyBorder="1"/>
    <xf numFmtId="0" fontId="35" fillId="0" borderId="2" xfId="0" applyFont="1" applyFill="1" applyBorder="1"/>
    <xf numFmtId="0" fontId="0" fillId="0" borderId="2" xfId="0" applyFill="1" applyBorder="1" applyAlignment="1">
      <alignment horizontal="left"/>
    </xf>
    <xf numFmtId="0" fontId="32" fillId="0" borderId="0" xfId="0" applyFont="1"/>
    <xf numFmtId="0" fontId="0" fillId="0" borderId="0" xfId="0" applyBorder="1" applyAlignment="1"/>
    <xf numFmtId="165" fontId="9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10" xfId="0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7" fillId="2" borderId="70" xfId="0" applyFont="1" applyFill="1" applyBorder="1" applyAlignment="1">
      <alignment horizontal="center"/>
    </xf>
    <xf numFmtId="0" fontId="7" fillId="2" borderId="71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9" fillId="0" borderId="5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0" fillId="5" borderId="10" xfId="0" applyFill="1" applyBorder="1" applyAlignment="1">
      <alignment horizontal="center" vertical="center"/>
    </xf>
    <xf numFmtId="0" fontId="9" fillId="25" borderId="15" xfId="0" applyFont="1" applyFill="1" applyBorder="1" applyAlignment="1">
      <alignment horizontal="center" vertical="center"/>
    </xf>
    <xf numFmtId="0" fontId="9" fillId="25" borderId="23" xfId="0" applyFont="1" applyFill="1" applyBorder="1" applyAlignment="1">
      <alignment horizontal="center" vertical="center"/>
    </xf>
    <xf numFmtId="0" fontId="0" fillId="0" borderId="0" xfId="0"/>
    <xf numFmtId="0" fontId="3" fillId="0" borderId="0" xfId="0" applyFont="1"/>
    <xf numFmtId="0" fontId="32" fillId="0" borderId="0" xfId="0" applyFont="1"/>
    <xf numFmtId="0" fontId="13" fillId="0" borderId="1" xfId="0" applyFont="1" applyBorder="1"/>
    <xf numFmtId="0" fontId="0" fillId="0" borderId="2" xfId="0" applyBorder="1"/>
    <xf numFmtId="0" fontId="0" fillId="0" borderId="0" xfId="0" applyBorder="1"/>
    <xf numFmtId="0" fontId="3" fillId="0" borderId="0" xfId="0" applyFont="1" applyBorder="1"/>
    <xf numFmtId="0" fontId="0" fillId="0" borderId="10" xfId="0" applyBorder="1"/>
    <xf numFmtId="0" fontId="0" fillId="0" borderId="18" xfId="0" applyBorder="1"/>
    <xf numFmtId="0" fontId="8" fillId="0" borderId="1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10" xfId="0" applyBorder="1"/>
    <xf numFmtId="0" fontId="0" fillId="7" borderId="11" xfId="0" applyFill="1" applyBorder="1" applyAlignment="1">
      <alignment horizontal="center" vertical="center"/>
    </xf>
    <xf numFmtId="0" fontId="0" fillId="6" borderId="110" xfId="0" applyFill="1" applyBorder="1"/>
    <xf numFmtId="0" fontId="0" fillId="0" borderId="0" xfId="0" applyFill="1"/>
    <xf numFmtId="0" fontId="0" fillId="0" borderId="0" xfId="0" applyBorder="1" applyAlignment="1">
      <alignment horizontal="center"/>
    </xf>
    <xf numFmtId="0" fontId="3" fillId="3" borderId="11" xfId="0" applyFont="1" applyFill="1" applyBorder="1"/>
    <xf numFmtId="0" fontId="0" fillId="0" borderId="0" xfId="0" applyFill="1" applyBorder="1" applyAlignment="1">
      <alignment horizontal="center"/>
    </xf>
    <xf numFmtId="0" fontId="0" fillId="5" borderId="107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0" fillId="3" borderId="106" xfId="0" applyFill="1" applyBorder="1" applyAlignment="1">
      <alignment horizontal="center" vertical="center"/>
    </xf>
    <xf numFmtId="0" fontId="0" fillId="7" borderId="113" xfId="0" applyFill="1" applyBorder="1" applyAlignment="1">
      <alignment horizontal="center" vertical="center"/>
    </xf>
    <xf numFmtId="0" fontId="0" fillId="3" borderId="113" xfId="0" applyFill="1" applyBorder="1" applyAlignment="1">
      <alignment horizontal="center" vertical="center"/>
    </xf>
    <xf numFmtId="0" fontId="0" fillId="3" borderId="115" xfId="0" applyFill="1" applyBorder="1" applyAlignment="1">
      <alignment horizontal="center" vertical="center"/>
    </xf>
    <xf numFmtId="0" fontId="0" fillId="23" borderId="29" xfId="0" applyFill="1" applyBorder="1" applyAlignment="1">
      <alignment horizontal="center"/>
    </xf>
    <xf numFmtId="0" fontId="0" fillId="6" borderId="131" xfId="0" applyFill="1" applyBorder="1" applyAlignment="1">
      <alignment horizontal="center" vertical="center"/>
    </xf>
    <xf numFmtId="0" fontId="9" fillId="8" borderId="0" xfId="0" applyFont="1" applyFill="1" applyBorder="1" applyAlignment="1">
      <alignment horizontal="right"/>
    </xf>
    <xf numFmtId="0" fontId="0" fillId="5" borderId="8" xfId="0" applyFill="1" applyBorder="1" applyAlignment="1">
      <alignment horizontal="center" vertical="center"/>
    </xf>
    <xf numFmtId="0" fontId="0" fillId="5" borderId="10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114" xfId="0" applyFill="1" applyBorder="1" applyAlignment="1">
      <alignment horizontal="center" vertical="center"/>
    </xf>
    <xf numFmtId="0" fontId="0" fillId="5" borderId="138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6" fillId="2" borderId="37" xfId="0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wrapText="1"/>
    </xf>
    <xf numFmtId="0" fontId="10" fillId="0" borderId="37" xfId="0" applyFont="1" applyBorder="1" applyAlignment="1">
      <alignment horizontal="center" vertical="center"/>
    </xf>
    <xf numFmtId="0" fontId="10" fillId="0" borderId="0" xfId="0" applyFont="1" applyBorder="1"/>
    <xf numFmtId="0" fontId="0" fillId="6" borderId="133" xfId="0" applyFill="1" applyBorder="1" applyAlignment="1">
      <alignment horizontal="center" vertical="center"/>
    </xf>
    <xf numFmtId="0" fontId="0" fillId="6" borderId="134" xfId="0" applyFill="1" applyBorder="1" applyAlignment="1">
      <alignment horizontal="center" vertical="center"/>
    </xf>
    <xf numFmtId="0" fontId="0" fillId="6" borderId="135" xfId="0" applyFill="1" applyBorder="1" applyAlignment="1">
      <alignment horizontal="center" vertical="center"/>
    </xf>
    <xf numFmtId="0" fontId="35" fillId="0" borderId="0" xfId="0" applyFont="1" applyFill="1" applyBorder="1"/>
    <xf numFmtId="0" fontId="0" fillId="6" borderId="130" xfId="0" applyFill="1" applyBorder="1" applyAlignment="1">
      <alignment horizontal="center" vertical="center"/>
    </xf>
    <xf numFmtId="0" fontId="0" fillId="6" borderId="132" xfId="0" applyFill="1" applyBorder="1" applyAlignment="1">
      <alignment horizontal="center" vertical="center"/>
    </xf>
    <xf numFmtId="0" fontId="20" fillId="12" borderId="110" xfId="0" applyFont="1" applyFill="1" applyBorder="1" applyAlignment="1">
      <alignment horizontal="center" wrapText="1"/>
    </xf>
    <xf numFmtId="0" fontId="33" fillId="0" borderId="110" xfId="0" applyFont="1" applyBorder="1" applyAlignment="1">
      <alignment vertical="center"/>
    </xf>
    <xf numFmtId="0" fontId="34" fillId="0" borderId="110" xfId="0" applyFont="1" applyBorder="1" applyAlignment="1">
      <alignment vertical="center"/>
    </xf>
    <xf numFmtId="0" fontId="20" fillId="12" borderId="110" xfId="0" applyFont="1" applyFill="1" applyBorder="1" applyAlignment="1">
      <alignment horizontal="center" vertical="center"/>
    </xf>
    <xf numFmtId="0" fontId="2" fillId="0" borderId="110" xfId="0" applyFont="1" applyBorder="1" applyAlignment="1">
      <alignment vertical="center"/>
    </xf>
    <xf numFmtId="0" fontId="0" fillId="0" borderId="110" xfId="0" applyBorder="1" applyAlignment="1">
      <alignment vertical="center"/>
    </xf>
    <xf numFmtId="0" fontId="20" fillId="14" borderId="110" xfId="0" applyFont="1" applyFill="1" applyBorder="1" applyAlignment="1">
      <alignment horizontal="center" vertical="center"/>
    </xf>
    <xf numFmtId="0" fontId="20" fillId="12" borderId="110" xfId="0" applyFont="1" applyFill="1" applyBorder="1" applyAlignment="1">
      <alignment horizontal="center" vertical="center" wrapText="1"/>
    </xf>
    <xf numFmtId="0" fontId="7" fillId="2" borderId="140" xfId="0" applyFont="1" applyFill="1" applyBorder="1" applyAlignment="1">
      <alignment horizontal="center" vertical="center"/>
    </xf>
    <xf numFmtId="0" fontId="7" fillId="2" borderId="129" xfId="0" applyFont="1" applyFill="1" applyBorder="1" applyAlignment="1">
      <alignment horizontal="center" vertical="center"/>
    </xf>
    <xf numFmtId="0" fontId="5" fillId="0" borderId="0" xfId="0" applyFont="1" applyBorder="1"/>
    <xf numFmtId="0" fontId="12" fillId="10" borderId="2" xfId="0" applyFont="1" applyFill="1" applyBorder="1" applyAlignment="1"/>
    <xf numFmtId="0" fontId="2" fillId="10" borderId="3" xfId="0" applyFont="1" applyFill="1" applyBorder="1"/>
    <xf numFmtId="0" fontId="13" fillId="0" borderId="45" xfId="0" applyFont="1" applyBorder="1"/>
    <xf numFmtId="0" fontId="32" fillId="18" borderId="141" xfId="0" applyFont="1" applyFill="1" applyBorder="1" applyAlignment="1">
      <alignment horizontal="center"/>
    </xf>
    <xf numFmtId="0" fontId="0" fillId="23" borderId="71" xfId="0" applyFill="1" applyBorder="1" applyAlignment="1">
      <alignment horizontal="center" vertical="center"/>
    </xf>
    <xf numFmtId="0" fontId="0" fillId="6" borderId="112" xfId="0" applyFont="1" applyFill="1" applyBorder="1" applyAlignment="1">
      <alignment horizontal="center" vertical="center"/>
    </xf>
    <xf numFmtId="0" fontId="0" fillId="6" borderId="64" xfId="0" applyFont="1" applyFill="1" applyBorder="1" applyAlignment="1">
      <alignment horizontal="center" vertical="center"/>
    </xf>
    <xf numFmtId="0" fontId="0" fillId="6" borderId="107" xfId="0" applyFont="1" applyFill="1" applyBorder="1" applyAlignment="1">
      <alignment horizontal="center" vertical="center"/>
    </xf>
    <xf numFmtId="0" fontId="0" fillId="3" borderId="107" xfId="0" applyFill="1" applyBorder="1" applyAlignment="1">
      <alignment horizontal="center" vertical="center"/>
    </xf>
    <xf numFmtId="0" fontId="0" fillId="5" borderId="108" xfId="0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6" borderId="116" xfId="0" applyFont="1" applyFill="1" applyBorder="1" applyAlignment="1">
      <alignment horizontal="center" vertical="center"/>
    </xf>
    <xf numFmtId="0" fontId="0" fillId="5" borderId="117" xfId="0" applyFill="1" applyBorder="1" applyAlignment="1">
      <alignment horizontal="center" vertical="center"/>
    </xf>
    <xf numFmtId="0" fontId="0" fillId="3" borderId="116" xfId="0" applyFill="1" applyBorder="1" applyAlignment="1">
      <alignment horizontal="center" vertical="center"/>
    </xf>
    <xf numFmtId="0" fontId="0" fillId="5" borderId="118" xfId="0" applyFill="1" applyBorder="1" applyAlignment="1">
      <alignment horizontal="center" vertical="center"/>
    </xf>
    <xf numFmtId="0" fontId="3" fillId="5" borderId="103" xfId="0" applyFont="1" applyFill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3" fillId="5" borderId="110" xfId="0" applyFont="1" applyFill="1" applyBorder="1" applyAlignment="1">
      <alignment horizontal="center" vertical="center"/>
    </xf>
    <xf numFmtId="0" fontId="3" fillId="0" borderId="110" xfId="0" applyFont="1" applyBorder="1" applyAlignment="1">
      <alignment horizontal="center" vertical="center"/>
    </xf>
    <xf numFmtId="0" fontId="3" fillId="5" borderId="114" xfId="0" applyFont="1" applyFill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  <xf numFmtId="0" fontId="0" fillId="23" borderId="37" xfId="0" applyFill="1" applyBorder="1" applyAlignment="1">
      <alignment horizontal="center" vertical="center"/>
    </xf>
    <xf numFmtId="0" fontId="3" fillId="5" borderId="71" xfId="0" applyFont="1" applyFill="1" applyBorder="1" applyAlignment="1">
      <alignment horizontal="center"/>
    </xf>
    <xf numFmtId="0" fontId="13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Border="1" applyAlignment="1">
      <alignment vertical="center"/>
    </xf>
    <xf numFmtId="0" fontId="21" fillId="14" borderId="0" xfId="0" applyFont="1" applyFill="1" applyBorder="1" applyAlignment="1"/>
    <xf numFmtId="0" fontId="21" fillId="12" borderId="90" xfId="0" applyFont="1" applyFill="1" applyBorder="1" applyAlignment="1"/>
    <xf numFmtId="0" fontId="20" fillId="12" borderId="0" xfId="0" applyFont="1" applyFill="1" applyBorder="1" applyAlignment="1"/>
    <xf numFmtId="0" fontId="20" fillId="12" borderId="68" xfId="0" applyFont="1" applyFill="1" applyBorder="1" applyAlignment="1">
      <alignment horizontal="right"/>
    </xf>
    <xf numFmtId="0" fontId="20" fillId="12" borderId="94" xfId="0" applyFont="1" applyFill="1" applyBorder="1" applyAlignment="1">
      <alignment horizontal="right"/>
    </xf>
    <xf numFmtId="164" fontId="9" fillId="8" borderId="0" xfId="0" applyNumberFormat="1" applyFont="1" applyFill="1" applyBorder="1" applyAlignment="1">
      <alignment horizontal="center"/>
    </xf>
    <xf numFmtId="0" fontId="9" fillId="12" borderId="89" xfId="0" applyFont="1" applyFill="1" applyBorder="1" applyAlignment="1"/>
    <xf numFmtId="0" fontId="9" fillId="14" borderId="7" xfId="0" applyFont="1" applyFill="1" applyBorder="1"/>
    <xf numFmtId="0" fontId="9" fillId="0" borderId="96" xfId="0" applyFont="1" applyFill="1" applyBorder="1" applyAlignment="1"/>
    <xf numFmtId="0" fontId="6" fillId="2" borderId="143" xfId="0" applyFont="1" applyFill="1" applyBorder="1" applyAlignment="1">
      <alignment horizontal="center"/>
    </xf>
    <xf numFmtId="164" fontId="9" fillId="0" borderId="142" xfId="0" applyNumberFormat="1" applyFont="1" applyFill="1" applyBorder="1" applyAlignment="1">
      <alignment horizontal="center"/>
    </xf>
    <xf numFmtId="0" fontId="9" fillId="0" borderId="138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vertical="center"/>
    </xf>
    <xf numFmtId="0" fontId="9" fillId="8" borderId="18" xfId="0" applyFont="1" applyFill="1" applyBorder="1" applyAlignment="1">
      <alignment horizontal="right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46" xfId="0" applyFont="1" applyFill="1" applyBorder="1" applyAlignment="1">
      <alignment horizontal="center" vertical="center"/>
    </xf>
    <xf numFmtId="0" fontId="21" fillId="12" borderId="0" xfId="0" applyFont="1" applyFill="1" applyBorder="1" applyAlignment="1">
      <alignment horizontal="right" vertical="top"/>
    </xf>
    <xf numFmtId="0" fontId="21" fillId="14" borderId="0" xfId="0" applyFont="1" applyFill="1" applyBorder="1" applyAlignment="1">
      <alignment horizontal="right"/>
    </xf>
    <xf numFmtId="0" fontId="21" fillId="12" borderId="43" xfId="0" applyFont="1" applyFill="1" applyBorder="1" applyAlignment="1">
      <alignment horizontal="right" vertical="center"/>
    </xf>
    <xf numFmtId="0" fontId="21" fillId="15" borderId="43" xfId="0" applyFont="1" applyFill="1" applyBorder="1" applyAlignment="1">
      <alignment horizontal="right" vertical="center"/>
    </xf>
    <xf numFmtId="0" fontId="32" fillId="18" borderId="147" xfId="0" applyFont="1" applyFill="1" applyBorder="1" applyAlignment="1">
      <alignment horizontal="center"/>
    </xf>
    <xf numFmtId="0" fontId="32" fillId="18" borderId="149" xfId="0" applyFont="1" applyFill="1" applyBorder="1" applyAlignment="1">
      <alignment horizontal="center"/>
    </xf>
    <xf numFmtId="0" fontId="32" fillId="18" borderId="150" xfId="0" applyFon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9" fillId="0" borderId="37" xfId="0" applyFont="1" applyFill="1" applyBorder="1"/>
    <xf numFmtId="0" fontId="21" fillId="12" borderId="67" xfId="0" applyFont="1" applyFill="1" applyBorder="1" applyAlignment="1">
      <alignment horizontal="right"/>
    </xf>
    <xf numFmtId="2" fontId="9" fillId="13" borderId="0" xfId="0" applyNumberFormat="1" applyFont="1" applyFill="1" applyBorder="1" applyAlignment="1">
      <alignment horizontal="center"/>
    </xf>
    <xf numFmtId="164" fontId="9" fillId="13" borderId="0" xfId="0" applyNumberFormat="1" applyFont="1" applyFill="1" applyBorder="1" applyAlignment="1">
      <alignment horizontal="center"/>
    </xf>
    <xf numFmtId="2" fontId="0" fillId="6" borderId="0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2" fontId="0" fillId="5" borderId="45" xfId="0" applyNumberFormat="1" applyFill="1" applyBorder="1" applyAlignment="1">
      <alignment horizontal="center" vertical="center"/>
    </xf>
    <xf numFmtId="2" fontId="9" fillId="13" borderId="18" xfId="0" applyNumberFormat="1" applyFont="1" applyFill="1" applyBorder="1" applyAlignment="1">
      <alignment horizontal="center"/>
    </xf>
    <xf numFmtId="2" fontId="0" fillId="6" borderId="18" xfId="0" applyNumberFormat="1" applyFill="1" applyBorder="1" applyAlignment="1">
      <alignment horizontal="center" vertical="center"/>
    </xf>
    <xf numFmtId="0" fontId="20" fillId="12" borderId="86" xfId="0" applyFont="1" applyFill="1" applyBorder="1" applyAlignment="1">
      <alignment horizontal="right"/>
    </xf>
    <xf numFmtId="0" fontId="0" fillId="7" borderId="76" xfId="0" applyFill="1" applyBorder="1"/>
    <xf numFmtId="0" fontId="21" fillId="0" borderId="66" xfId="0" applyFont="1" applyFill="1" applyBorder="1" applyAlignment="1">
      <alignment horizontal="left"/>
    </xf>
    <xf numFmtId="0" fontId="9" fillId="0" borderId="67" xfId="0" applyFont="1" applyFill="1" applyBorder="1" applyAlignment="1">
      <alignment horizontal="left"/>
    </xf>
    <xf numFmtId="0" fontId="7" fillId="2" borderId="70" xfId="0" applyFont="1" applyFill="1" applyBorder="1" applyAlignment="1">
      <alignment horizontal="center"/>
    </xf>
    <xf numFmtId="0" fontId="7" fillId="2" borderId="71" xfId="0" applyFont="1" applyFill="1" applyBorder="1" applyAlignment="1">
      <alignment horizontal="center"/>
    </xf>
    <xf numFmtId="0" fontId="9" fillId="0" borderId="56" xfId="0" applyFont="1" applyFill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9" fillId="0" borderId="64" xfId="0" applyFont="1" applyFill="1" applyBorder="1" applyAlignment="1">
      <alignment horizontal="center" vertical="center" wrapText="1"/>
    </xf>
    <xf numFmtId="0" fontId="21" fillId="14" borderId="75" xfId="0" applyFont="1" applyFill="1" applyBorder="1" applyAlignment="1">
      <alignment horizontal="left" wrapText="1"/>
    </xf>
    <xf numFmtId="0" fontId="21" fillId="14" borderId="76" xfId="0" applyFont="1" applyFill="1" applyBorder="1" applyAlignment="1">
      <alignment horizontal="left" wrapText="1"/>
    </xf>
    <xf numFmtId="0" fontId="21" fillId="14" borderId="77" xfId="0" applyFont="1" applyFill="1" applyBorder="1" applyAlignment="1">
      <alignment horizontal="left" wrapText="1"/>
    </xf>
    <xf numFmtId="0" fontId="27" fillId="12" borderId="65" xfId="0" applyFont="1" applyFill="1" applyBorder="1" applyAlignment="1">
      <alignment horizontal="left"/>
    </xf>
    <xf numFmtId="0" fontId="27" fillId="12" borderId="0" xfId="0" applyFont="1" applyFill="1" applyBorder="1" applyAlignment="1">
      <alignment horizontal="left"/>
    </xf>
    <xf numFmtId="0" fontId="27" fillId="12" borderId="7" xfId="0" applyFont="1" applyFill="1" applyBorder="1" applyAlignment="1">
      <alignment horizontal="left"/>
    </xf>
    <xf numFmtId="0" fontId="9" fillId="9" borderId="58" xfId="0" applyFont="1" applyFill="1" applyBorder="1" applyAlignment="1">
      <alignment horizontal="center"/>
    </xf>
    <xf numFmtId="0" fontId="9" fillId="9" borderId="59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left" vertical="center" wrapText="1"/>
    </xf>
    <xf numFmtId="0" fontId="3" fillId="7" borderId="7" xfId="0" applyFont="1" applyFill="1" applyBorder="1" applyAlignment="1">
      <alignment horizontal="left" vertical="center" wrapText="1"/>
    </xf>
    <xf numFmtId="0" fontId="9" fillId="9" borderId="144" xfId="0" applyFont="1" applyFill="1" applyBorder="1" applyAlignment="1">
      <alignment horizontal="center" vertical="center"/>
    </xf>
    <xf numFmtId="0" fontId="9" fillId="9" borderId="1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21" fillId="12" borderId="0" xfId="0" applyFont="1" applyFill="1" applyBorder="1" applyAlignment="1">
      <alignment horizontal="left" wrapText="1"/>
    </xf>
    <xf numFmtId="0" fontId="9" fillId="0" borderId="17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21" fillId="14" borderId="0" xfId="0" applyFont="1" applyFill="1" applyBorder="1" applyAlignment="1">
      <alignment horizontal="left"/>
    </xf>
    <xf numFmtId="0" fontId="9" fillId="9" borderId="52" xfId="0" applyFont="1" applyFill="1" applyBorder="1" applyAlignment="1">
      <alignment horizontal="center"/>
    </xf>
    <xf numFmtId="0" fontId="9" fillId="9" borderId="137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3" fillId="5" borderId="59" xfId="0" applyFont="1" applyFill="1" applyBorder="1" applyAlignment="1">
      <alignment horizontal="center" vertical="center"/>
    </xf>
    <xf numFmtId="0" fontId="3" fillId="5" borderId="111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1" fillId="22" borderId="119" xfId="0" applyFont="1" applyFill="1" applyBorder="1" applyAlignment="1">
      <alignment horizontal="center" wrapText="1"/>
    </xf>
    <xf numFmtId="0" fontId="1" fillId="22" borderId="12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0" fillId="3" borderId="70" xfId="0" applyFill="1" applyBorder="1" applyAlignment="1">
      <alignment horizontal="left" vertical="center" wrapText="1"/>
    </xf>
    <xf numFmtId="0" fontId="0" fillId="3" borderId="29" xfId="0" applyFill="1" applyBorder="1" applyAlignment="1">
      <alignment horizontal="left" vertical="center" wrapText="1"/>
    </xf>
    <xf numFmtId="0" fontId="0" fillId="3" borderId="100" xfId="0" applyFill="1" applyBorder="1" applyAlignment="1">
      <alignment horizontal="left" vertical="center" wrapText="1"/>
    </xf>
    <xf numFmtId="0" fontId="0" fillId="10" borderId="70" xfId="0" applyFill="1" applyBorder="1" applyAlignment="1">
      <alignment horizontal="justify" vertical="center" wrapText="1"/>
    </xf>
    <xf numFmtId="0" fontId="0" fillId="10" borderId="29" xfId="0" applyFill="1" applyBorder="1" applyAlignment="1">
      <alignment horizontal="justify" vertical="center" wrapText="1"/>
    </xf>
    <xf numFmtId="0" fontId="0" fillId="10" borderId="100" xfId="0" applyFill="1" applyBorder="1" applyAlignment="1">
      <alignment horizontal="justify" vertical="center" wrapText="1"/>
    </xf>
    <xf numFmtId="0" fontId="0" fillId="10" borderId="70" xfId="0" applyFill="1" applyBorder="1" applyAlignment="1">
      <alignment horizontal="left" vertical="center" wrapText="1"/>
    </xf>
    <xf numFmtId="0" fontId="0" fillId="10" borderId="29" xfId="0" applyFill="1" applyBorder="1" applyAlignment="1">
      <alignment horizontal="left" vertical="center" wrapText="1"/>
    </xf>
    <xf numFmtId="0" fontId="0" fillId="10" borderId="100" xfId="0" applyFill="1" applyBorder="1" applyAlignment="1">
      <alignment horizontal="left" vertical="center" wrapText="1"/>
    </xf>
    <xf numFmtId="0" fontId="4" fillId="22" borderId="97" xfId="0" applyFont="1" applyFill="1" applyBorder="1" applyAlignment="1">
      <alignment horizontal="center" wrapText="1"/>
    </xf>
    <xf numFmtId="0" fontId="4" fillId="22" borderId="98" xfId="0" applyFont="1" applyFill="1" applyBorder="1" applyAlignment="1">
      <alignment horizontal="center" wrapText="1"/>
    </xf>
    <xf numFmtId="0" fontId="4" fillId="22" borderId="99" xfId="0" applyFont="1" applyFill="1" applyBorder="1" applyAlignment="1">
      <alignment horizontal="center" wrapText="1"/>
    </xf>
    <xf numFmtId="0" fontId="1" fillId="22" borderId="139" xfId="0" applyFont="1" applyFill="1" applyBorder="1" applyAlignment="1">
      <alignment horizontal="center" wrapText="1"/>
    </xf>
    <xf numFmtId="0" fontId="1" fillId="22" borderId="18" xfId="0" applyFont="1" applyFill="1" applyBorder="1" applyAlignment="1">
      <alignment horizontal="center" wrapText="1"/>
    </xf>
    <xf numFmtId="0" fontId="3" fillId="5" borderId="104" xfId="0" applyFont="1" applyFill="1" applyBorder="1" applyAlignment="1">
      <alignment horizontal="center" vertical="center"/>
    </xf>
    <xf numFmtId="0" fontId="3" fillId="5" borderId="10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23" borderId="70" xfId="0" applyFill="1" applyBorder="1" applyAlignment="1">
      <alignment horizontal="center" vertical="center"/>
    </xf>
    <xf numFmtId="0" fontId="0" fillId="23" borderId="29" xfId="0" applyFill="1" applyBorder="1" applyAlignment="1">
      <alignment horizontal="center" vertical="center"/>
    </xf>
    <xf numFmtId="0" fontId="20" fillId="27" borderId="56" xfId="0" applyFont="1" applyFill="1" applyBorder="1" applyAlignment="1">
      <alignment horizontal="center" vertical="center" wrapText="1"/>
    </xf>
    <xf numFmtId="0" fontId="20" fillId="27" borderId="57" xfId="0" applyFont="1" applyFill="1" applyBorder="1" applyAlignment="1">
      <alignment horizontal="center" vertical="center" wrapText="1"/>
    </xf>
    <xf numFmtId="0" fontId="20" fillId="27" borderId="64" xfId="0" applyFont="1" applyFill="1" applyBorder="1" applyAlignment="1">
      <alignment horizontal="center" vertical="center" wrapText="1"/>
    </xf>
    <xf numFmtId="0" fontId="0" fillId="3" borderId="70" xfId="0" applyFill="1" applyBorder="1" applyAlignment="1">
      <alignment horizontal="left" vertical="center"/>
    </xf>
    <xf numFmtId="0" fontId="0" fillId="3" borderId="29" xfId="0" applyFill="1" applyBorder="1" applyAlignment="1">
      <alignment horizontal="left" vertical="center"/>
    </xf>
    <xf numFmtId="0" fontId="0" fillId="3" borderId="71" xfId="0" applyFill="1" applyBorder="1" applyAlignment="1">
      <alignment horizontal="left" vertical="center"/>
    </xf>
    <xf numFmtId="0" fontId="0" fillId="26" borderId="70" xfId="0" applyFill="1" applyBorder="1" applyAlignment="1">
      <alignment horizontal="left" vertical="center"/>
    </xf>
    <xf numFmtId="0" fontId="0" fillId="26" borderId="29" xfId="0" applyFill="1" applyBorder="1" applyAlignment="1">
      <alignment horizontal="left" vertical="center"/>
    </xf>
    <xf numFmtId="0" fontId="0" fillId="26" borderId="71" xfId="0" applyFill="1" applyBorder="1" applyAlignment="1">
      <alignment horizontal="left" vertical="center"/>
    </xf>
    <xf numFmtId="0" fontId="0" fillId="3" borderId="71" xfId="0" applyFill="1" applyBorder="1" applyAlignment="1">
      <alignment horizontal="left" vertical="center" wrapText="1"/>
    </xf>
    <xf numFmtId="0" fontId="0" fillId="26" borderId="70" xfId="0" applyFill="1" applyBorder="1" applyAlignment="1">
      <alignment horizontal="left" vertical="center" wrapText="1"/>
    </xf>
    <xf numFmtId="0" fontId="0" fillId="26" borderId="29" xfId="0" applyFill="1" applyBorder="1" applyAlignment="1">
      <alignment horizontal="left" vertical="center" wrapText="1"/>
    </xf>
    <xf numFmtId="0" fontId="0" fillId="26" borderId="71" xfId="0" applyFill="1" applyBorder="1" applyAlignment="1">
      <alignment horizontal="left" vertical="center" wrapText="1"/>
    </xf>
    <xf numFmtId="0" fontId="1" fillId="22" borderId="70" xfId="0" applyFont="1" applyFill="1" applyBorder="1" applyAlignment="1">
      <alignment horizontal="center" wrapText="1"/>
    </xf>
    <xf numFmtId="0" fontId="1" fillId="22" borderId="29" xfId="0" applyFont="1" applyFill="1" applyBorder="1" applyAlignment="1">
      <alignment horizontal="center" wrapText="1"/>
    </xf>
    <xf numFmtId="0" fontId="20" fillId="0" borderId="56" xfId="0" applyFont="1" applyFill="1" applyBorder="1" applyAlignment="1">
      <alignment horizontal="center" vertical="center" wrapText="1"/>
    </xf>
    <xf numFmtId="0" fontId="20" fillId="0" borderId="57" xfId="0" applyFont="1" applyFill="1" applyBorder="1" applyAlignment="1">
      <alignment horizontal="center" vertical="center" wrapText="1"/>
    </xf>
    <xf numFmtId="0" fontId="20" fillId="0" borderId="6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left" wrapText="1"/>
    </xf>
    <xf numFmtId="0" fontId="3" fillId="7" borderId="21" xfId="0" applyFont="1" applyFill="1" applyBorder="1" applyAlignment="1">
      <alignment horizontal="left" wrapText="1"/>
    </xf>
    <xf numFmtId="0" fontId="3" fillId="7" borderId="22" xfId="0" applyFont="1" applyFill="1" applyBorder="1" applyAlignment="1">
      <alignment horizontal="left" wrapText="1"/>
    </xf>
    <xf numFmtId="0" fontId="9" fillId="9" borderId="30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59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3" fillId="0" borderId="70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148" xfId="0" applyFont="1" applyBorder="1" applyAlignment="1">
      <alignment horizontal="left"/>
    </xf>
    <xf numFmtId="0" fontId="36" fillId="0" borderId="146" xfId="0" applyFont="1" applyFill="1" applyBorder="1" applyAlignment="1">
      <alignment horizontal="center"/>
    </xf>
    <xf numFmtId="0" fontId="36" fillId="0" borderId="18" xfId="0" applyFont="1" applyFill="1" applyBorder="1" applyAlignment="1">
      <alignment horizontal="center"/>
    </xf>
    <xf numFmtId="0" fontId="36" fillId="0" borderId="145" xfId="0" applyFont="1" applyFill="1" applyBorder="1" applyAlignment="1">
      <alignment horizontal="center"/>
    </xf>
    <xf numFmtId="0" fontId="0" fillId="18" borderId="45" xfId="0" applyFont="1" applyFill="1" applyBorder="1" applyAlignment="1">
      <alignment horizontal="center"/>
    </xf>
    <xf numFmtId="0" fontId="0" fillId="18" borderId="18" xfId="0" applyFont="1" applyFill="1" applyBorder="1" applyAlignment="1">
      <alignment horizontal="center"/>
    </xf>
    <xf numFmtId="0" fontId="0" fillId="18" borderId="145" xfId="0" applyFont="1" applyFill="1" applyBorder="1" applyAlignment="1">
      <alignment horizontal="center"/>
    </xf>
    <xf numFmtId="0" fontId="3" fillId="19" borderId="70" xfId="0" applyFont="1" applyFill="1" applyBorder="1" applyAlignment="1">
      <alignment horizontal="center"/>
    </xf>
    <xf numFmtId="0" fontId="3" fillId="19" borderId="29" xfId="0" applyFont="1" applyFill="1" applyBorder="1" applyAlignment="1">
      <alignment horizontal="center"/>
    </xf>
    <xf numFmtId="0" fontId="3" fillId="19" borderId="71" xfId="0" applyFont="1" applyFill="1" applyBorder="1" applyAlignment="1">
      <alignment horizontal="center"/>
    </xf>
    <xf numFmtId="0" fontId="3" fillId="24" borderId="70" xfId="0" applyFont="1" applyFill="1" applyBorder="1" applyAlignment="1">
      <alignment horizontal="center"/>
    </xf>
    <xf numFmtId="0" fontId="3" fillId="24" borderId="29" xfId="0" applyFont="1" applyFill="1" applyBorder="1" applyAlignment="1">
      <alignment horizontal="center"/>
    </xf>
    <xf numFmtId="0" fontId="3" fillId="24" borderId="71" xfId="0" applyFont="1" applyFill="1" applyBorder="1" applyAlignment="1">
      <alignment horizontal="center"/>
    </xf>
    <xf numFmtId="0" fontId="28" fillId="13" borderId="89" xfId="0" applyFont="1" applyFill="1" applyBorder="1" applyAlignment="1">
      <alignment horizontal="center" vertical="center"/>
    </xf>
    <xf numFmtId="0" fontId="28" fillId="13" borderId="136" xfId="0" applyFont="1" applyFill="1" applyBorder="1" applyAlignment="1">
      <alignment horizontal="center" vertical="center"/>
    </xf>
    <xf numFmtId="0" fontId="28" fillId="13" borderId="81" xfId="0" applyFont="1" applyFill="1" applyBorder="1" applyAlignment="1">
      <alignment horizontal="center" vertical="center"/>
    </xf>
    <xf numFmtId="2" fontId="21" fillId="0" borderId="91" xfId="0" applyNumberFormat="1" applyFont="1" applyFill="1" applyBorder="1" applyAlignment="1">
      <alignment horizontal="center" vertical="center"/>
    </xf>
    <xf numFmtId="2" fontId="21" fillId="0" borderId="88" xfId="0" applyNumberFormat="1" applyFont="1" applyFill="1" applyBorder="1" applyAlignment="1">
      <alignment horizontal="center" vertical="center"/>
    </xf>
    <xf numFmtId="2" fontId="21" fillId="0" borderId="93" xfId="0" applyNumberFormat="1" applyFont="1" applyFill="1" applyBorder="1" applyAlignment="1">
      <alignment horizontal="center" vertical="center"/>
    </xf>
    <xf numFmtId="2" fontId="21" fillId="0" borderId="49" xfId="0" applyNumberFormat="1" applyFont="1" applyFill="1" applyBorder="1" applyAlignment="1">
      <alignment horizontal="center" vertical="center" wrapText="1"/>
    </xf>
    <xf numFmtId="2" fontId="21" fillId="0" borderId="44" xfId="0" applyNumberFormat="1" applyFont="1" applyFill="1" applyBorder="1" applyAlignment="1">
      <alignment horizontal="center" vertical="center" wrapText="1"/>
    </xf>
    <xf numFmtId="2" fontId="21" fillId="0" borderId="96" xfId="0" applyNumberFormat="1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center" vertical="center"/>
    </xf>
    <xf numFmtId="0" fontId="6" fillId="16" borderId="2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 vertical="center"/>
    </xf>
    <xf numFmtId="0" fontId="6" fillId="16" borderId="10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0" fontId="6" fillId="16" borderId="7" xfId="0" applyFont="1" applyFill="1" applyBorder="1" applyAlignment="1">
      <alignment horizontal="center" vertical="center"/>
    </xf>
    <xf numFmtId="0" fontId="6" fillId="16" borderId="45" xfId="0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0" fontId="6" fillId="16" borderId="46" xfId="0" applyFont="1" applyFill="1" applyBorder="1" applyAlignment="1">
      <alignment horizontal="center" vertical="center"/>
    </xf>
    <xf numFmtId="0" fontId="21" fillId="14" borderId="0" xfId="0" applyFont="1" applyFill="1" applyBorder="1" applyAlignment="1">
      <alignment horizontal="left" wrapText="1"/>
    </xf>
    <xf numFmtId="0" fontId="21" fillId="12" borderId="90" xfId="0" applyFont="1" applyFill="1" applyBorder="1" applyAlignment="1">
      <alignment horizontal="left"/>
    </xf>
    <xf numFmtId="0" fontId="21" fillId="14" borderId="72" xfId="0" applyFont="1" applyFill="1" applyBorder="1" applyAlignment="1">
      <alignment horizontal="left" wrapText="1"/>
    </xf>
    <xf numFmtId="0" fontId="21" fillId="14" borderId="73" xfId="0" applyFont="1" applyFill="1" applyBorder="1" applyAlignment="1">
      <alignment horizontal="left" wrapText="1"/>
    </xf>
    <xf numFmtId="0" fontId="21" fillId="12" borderId="80" xfId="0" applyFont="1" applyFill="1" applyBorder="1" applyAlignment="1">
      <alignment horizontal="left"/>
    </xf>
    <xf numFmtId="0" fontId="21" fillId="12" borderId="95" xfId="0" applyFont="1" applyFill="1" applyBorder="1" applyAlignment="1">
      <alignment horizontal="left"/>
    </xf>
    <xf numFmtId="0" fontId="0" fillId="24" borderId="97" xfId="0" applyFill="1" applyBorder="1" applyAlignment="1">
      <alignment horizontal="center"/>
    </xf>
    <xf numFmtId="0" fontId="0" fillId="24" borderId="98" xfId="0" applyFill="1" applyBorder="1" applyAlignment="1">
      <alignment horizontal="center"/>
    </xf>
    <xf numFmtId="0" fontId="0" fillId="0" borderId="98" xfId="0" applyBorder="1" applyAlignment="1"/>
    <xf numFmtId="0" fontId="0" fillId="0" borderId="99" xfId="0" applyBorder="1" applyAlignment="1"/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7" fillId="2" borderId="29" xfId="0" applyFont="1" applyFill="1" applyBorder="1" applyAlignment="1">
      <alignment horizontal="center"/>
    </xf>
    <xf numFmtId="0" fontId="6" fillId="2" borderId="70" xfId="0" applyFont="1" applyFill="1" applyBorder="1" applyAlignment="1">
      <alignment horizontal="center" wrapText="1"/>
    </xf>
    <xf numFmtId="0" fontId="6" fillId="2" borderId="71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7" borderId="20" xfId="0" applyFont="1" applyFill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3" fillId="7" borderId="22" xfId="0" applyFont="1" applyFill="1" applyBorder="1" applyAlignment="1">
      <alignment horizontal="left" vertical="center" wrapText="1"/>
    </xf>
    <xf numFmtId="0" fontId="9" fillId="12" borderId="70" xfId="0" applyFont="1" applyFill="1" applyBorder="1" applyAlignment="1">
      <alignment horizontal="left"/>
    </xf>
    <xf numFmtId="0" fontId="9" fillId="12" borderId="29" xfId="0" applyFont="1" applyFill="1" applyBorder="1" applyAlignment="1">
      <alignment horizontal="left"/>
    </xf>
    <xf numFmtId="0" fontId="9" fillId="12" borderId="71" xfId="0" applyFont="1" applyFill="1" applyBorder="1" applyAlignment="1">
      <alignment horizontal="left"/>
    </xf>
    <xf numFmtId="0" fontId="28" fillId="13" borderId="87" xfId="0" applyFont="1" applyFill="1" applyBorder="1" applyAlignment="1">
      <alignment horizontal="center" vertical="center"/>
    </xf>
    <xf numFmtId="0" fontId="28" fillId="13" borderId="44" xfId="0" applyFont="1" applyFill="1" applyBorder="1" applyAlignment="1">
      <alignment horizontal="center" vertical="center"/>
    </xf>
    <xf numFmtId="0" fontId="28" fillId="13" borderId="96" xfId="0" applyFont="1" applyFill="1" applyBorder="1" applyAlignment="1">
      <alignment horizontal="center" vertical="center"/>
    </xf>
    <xf numFmtId="2" fontId="21" fillId="0" borderId="84" xfId="0" applyNumberFormat="1" applyFont="1" applyFill="1" applyBorder="1" applyAlignment="1">
      <alignment horizontal="center" vertical="center"/>
    </xf>
    <xf numFmtId="2" fontId="21" fillId="0" borderId="87" xfId="0" applyNumberFormat="1" applyFont="1" applyFill="1" applyBorder="1" applyAlignment="1">
      <alignment horizontal="center" vertical="center" wrapText="1"/>
    </xf>
    <xf numFmtId="0" fontId="21" fillId="14" borderId="92" xfId="0" applyFont="1" applyFill="1" applyBorder="1" applyAlignment="1">
      <alignment horizontal="left" wrapText="1"/>
    </xf>
  </cellXfs>
  <cellStyles count="1">
    <cellStyle name="Normal" xfId="0" builtinId="0"/>
  </cellStyles>
  <dxfs count="1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13607</xdr:colOff>
      <xdr:row>10</xdr:row>
      <xdr:rowOff>163286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11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1960678" y="76200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2" name="1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1960678" y="76200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▒𝐶)/(∑▒𝐶_𝑚𝑎𝑥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11</xdr:col>
      <xdr:colOff>136071</xdr:colOff>
      <xdr:row>33</xdr:row>
      <xdr:rowOff>190500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12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1280321" y="785132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3" name="12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1280321" y="785132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</a:t>
              </a:r>
              <a:r>
                <a:rPr lang="es-ES" sz="1400" b="0" i="0">
                  <a:latin typeface="Cambria Math"/>
                </a:rPr>
                <a:t>𝐶)/(∑</a:t>
              </a:r>
              <a:r>
                <a:rPr lang="es-ES" sz="1400" b="0" i="0">
                  <a:latin typeface="Cambria Math"/>
                  <a:ea typeface="Cambria Math"/>
                </a:rPr>
                <a:t>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204107</xdr:colOff>
      <xdr:row>86</xdr:row>
      <xdr:rowOff>95250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13 CuadroTexto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 txBox="1"/>
          </xdr:nvSpPr>
          <xdr:spPr>
            <a:xfrm>
              <a:off x="17008928" y="220027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4" name="13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7008928" y="220027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0</xdr:colOff>
      <xdr:row>95</xdr:row>
      <xdr:rowOff>0</xdr:rowOff>
    </xdr:from>
    <xdr:ext cx="2084917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14 CuadroTexto">
              <a:extLst>
                <a:ext uri="{FF2B5EF4-FFF2-40B4-BE49-F238E27FC236}">
                  <a16:creationId xmlns:a16="http://schemas.microsoft.com/office/drawing/2014/main" xmlns="" id="{00000000-0008-0000-0000-000026000000}"/>
                </a:ext>
              </a:extLst>
            </xdr:cNvPr>
            <xdr:cNvSpPr txBox="1"/>
          </xdr:nvSpPr>
          <xdr:spPr>
            <a:xfrm>
              <a:off x="16804821" y="24329571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5" name="14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6804821" y="24329571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231319</xdr:colOff>
      <xdr:row>105</xdr:row>
      <xdr:rowOff>54428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15 CuadroTexto">
              <a:extLst>
                <a:ext uri="{FF2B5EF4-FFF2-40B4-BE49-F238E27FC236}">
                  <a16:creationId xmlns:a16="http://schemas.microsoft.com/office/drawing/2014/main" xmlns="" id="{00000000-0008-0000-0000-000027000000}"/>
                </a:ext>
              </a:extLst>
            </xdr:cNvPr>
            <xdr:cNvSpPr txBox="1"/>
          </xdr:nvSpPr>
          <xdr:spPr>
            <a:xfrm>
              <a:off x="17036140" y="2816678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𝐼𝐶𝑀𝐶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6" name="15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7000000}"/>
                </a:ext>
              </a:extLst>
            </xdr:cNvPr>
            <xdr:cNvSpPr txBox="1"/>
          </xdr:nvSpPr>
          <xdr:spPr>
            <a:xfrm>
              <a:off x="17036140" y="2816678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𝐼𝐶𝑀𝐶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13</xdr:col>
      <xdr:colOff>13607</xdr:colOff>
      <xdr:row>128</xdr:row>
      <xdr:rowOff>163286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16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4205857" y="23948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4205857" y="23948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▒𝐶)/(∑▒𝐶_𝑚𝑎𝑥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11</xdr:col>
      <xdr:colOff>136071</xdr:colOff>
      <xdr:row>151</xdr:row>
      <xdr:rowOff>190500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17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1851821" y="796017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1851821" y="796017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</a:t>
              </a:r>
              <a:r>
                <a:rPr lang="es-ES" sz="1400" b="0" i="0">
                  <a:latin typeface="Cambria Math"/>
                </a:rPr>
                <a:t>𝐶)/(∑</a:t>
              </a:r>
              <a:r>
                <a:rPr lang="es-ES" sz="1400" b="0" i="0">
                  <a:latin typeface="Cambria Math"/>
                  <a:ea typeface="Cambria Math"/>
                </a:rPr>
                <a:t>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204107</xdr:colOff>
      <xdr:row>204</xdr:row>
      <xdr:rowOff>95250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18 CuadroTexto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 txBox="1"/>
          </xdr:nvSpPr>
          <xdr:spPr>
            <a:xfrm>
              <a:off x="17008928" y="2223407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7008928" y="2223407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0</xdr:colOff>
      <xdr:row>213</xdr:row>
      <xdr:rowOff>0</xdr:rowOff>
    </xdr:from>
    <xdr:ext cx="2084917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19 CuadroTexto">
              <a:extLst>
                <a:ext uri="{FF2B5EF4-FFF2-40B4-BE49-F238E27FC236}">
                  <a16:creationId xmlns:a16="http://schemas.microsoft.com/office/drawing/2014/main" xmlns="" id="{00000000-0008-0000-0000-000026000000}"/>
                </a:ext>
              </a:extLst>
            </xdr:cNvPr>
            <xdr:cNvSpPr txBox="1"/>
          </xdr:nvSpPr>
          <xdr:spPr>
            <a:xfrm>
              <a:off x="16804821" y="2456089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6804821" y="2456089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231319</xdr:colOff>
      <xdr:row>223</xdr:row>
      <xdr:rowOff>54428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20 CuadroTexto">
              <a:extLst>
                <a:ext uri="{FF2B5EF4-FFF2-40B4-BE49-F238E27FC236}">
                  <a16:creationId xmlns:a16="http://schemas.microsoft.com/office/drawing/2014/main" xmlns="" id="{00000000-0008-0000-0000-000027000000}"/>
                </a:ext>
              </a:extLst>
            </xdr:cNvPr>
            <xdr:cNvSpPr txBox="1"/>
          </xdr:nvSpPr>
          <xdr:spPr>
            <a:xfrm>
              <a:off x="17036140" y="288743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𝐼𝐶𝑀𝐶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7000000}"/>
                </a:ext>
              </a:extLst>
            </xdr:cNvPr>
            <xdr:cNvSpPr txBox="1"/>
          </xdr:nvSpPr>
          <xdr:spPr>
            <a:xfrm>
              <a:off x="17036140" y="288743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𝐼𝐶𝑀𝐶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0"/>
  <sheetViews>
    <sheetView showGridLines="0" tabSelected="1" topLeftCell="A218" zoomScale="70" zoomScaleNormal="70" workbookViewId="0">
      <selection activeCell="K251" sqref="K251"/>
    </sheetView>
  </sheetViews>
  <sheetFormatPr baseColWidth="10" defaultColWidth="9.140625" defaultRowHeight="15" x14ac:dyDescent="0.25"/>
  <cols>
    <col min="1" max="1" width="20.7109375" customWidth="1"/>
    <col min="3" max="3" width="19.7109375" customWidth="1"/>
    <col min="4" max="4" width="13.42578125" customWidth="1"/>
    <col min="5" max="5" width="13.140625" customWidth="1"/>
    <col min="6" max="6" width="16.42578125" customWidth="1"/>
    <col min="7" max="7" width="19.140625" customWidth="1"/>
    <col min="8" max="8" width="18.42578125" customWidth="1"/>
    <col min="9" max="9" width="14" customWidth="1"/>
    <col min="10" max="10" width="15.28515625" customWidth="1"/>
    <col min="11" max="11" width="15.85546875" customWidth="1"/>
    <col min="12" max="12" width="19.7109375" customWidth="1"/>
    <col min="13" max="13" width="17.42578125" customWidth="1"/>
    <col min="14" max="14" width="10.7109375" customWidth="1"/>
    <col min="15" max="15" width="14" customWidth="1"/>
    <col min="16" max="16" width="14.28515625" customWidth="1"/>
    <col min="17" max="17" width="18.7109375" customWidth="1"/>
    <col min="18" max="18" width="19.85546875" customWidth="1"/>
    <col min="19" max="19" width="16.5703125" customWidth="1"/>
    <col min="21" max="21" width="14.7109375" customWidth="1"/>
    <col min="22" max="22" width="35.42578125" customWidth="1"/>
  </cols>
  <sheetData>
    <row r="1" spans="1:28" ht="15.75" thickBot="1" x14ac:dyDescent="0.3">
      <c r="A1" s="467" t="s">
        <v>191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9"/>
      <c r="T1" s="257"/>
      <c r="U1" s="257"/>
      <c r="V1" s="257"/>
      <c r="W1" s="257"/>
      <c r="X1" s="257"/>
      <c r="Y1" s="257"/>
      <c r="Z1" s="257"/>
      <c r="AA1" s="257"/>
      <c r="AB1" s="245"/>
    </row>
    <row r="2" spans="1:28" x14ac:dyDescent="0.25">
      <c r="A2" s="1"/>
    </row>
    <row r="3" spans="1:28" ht="35.25" customHeight="1" x14ac:dyDescent="0.25">
      <c r="A3" s="455"/>
      <c r="B3" s="455"/>
      <c r="C3" s="455"/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455"/>
      <c r="S3" s="455"/>
    </row>
    <row r="4" spans="1:28" x14ac:dyDescent="0.25">
      <c r="A4" s="235" t="s">
        <v>161</v>
      </c>
      <c r="B4" s="235"/>
      <c r="C4" s="235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28" x14ac:dyDescent="0.25">
      <c r="A5" s="235"/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</row>
    <row r="6" spans="1:28" x14ac:dyDescent="0.25">
      <c r="A6" s="247" t="s">
        <v>162</v>
      </c>
      <c r="B6" s="247"/>
      <c r="C6" s="249"/>
      <c r="D6" s="237" t="s">
        <v>163</v>
      </c>
      <c r="E6" s="235"/>
      <c r="F6" s="235"/>
      <c r="G6" s="235"/>
      <c r="H6" s="235"/>
      <c r="I6" s="235"/>
      <c r="J6" s="235"/>
      <c r="K6" s="235"/>
      <c r="L6" s="235"/>
      <c r="M6" s="235"/>
    </row>
    <row r="7" spans="1:28" ht="15.75" thickBot="1" x14ac:dyDescent="0.3">
      <c r="A7" s="1"/>
    </row>
    <row r="8" spans="1:28" s="235" customFormat="1" ht="15.75" thickBot="1" x14ac:dyDescent="0.3">
      <c r="A8" s="470" t="s">
        <v>187</v>
      </c>
      <c r="B8" s="471"/>
      <c r="C8" s="471"/>
      <c r="D8" s="471"/>
      <c r="E8" s="471"/>
      <c r="F8" s="471"/>
      <c r="G8" s="471"/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2"/>
    </row>
    <row r="9" spans="1:28" ht="15.75" thickBot="1" x14ac:dyDescent="0.3">
      <c r="A9" s="1"/>
    </row>
    <row r="10" spans="1:28" ht="15.75" customHeight="1" thickBot="1" x14ac:dyDescent="0.3">
      <c r="A10" s="501" t="s">
        <v>160</v>
      </c>
      <c r="B10" s="502"/>
      <c r="C10" s="502"/>
      <c r="D10" s="502"/>
      <c r="E10" s="502"/>
      <c r="F10" s="2"/>
      <c r="G10" s="2"/>
      <c r="H10" s="2"/>
      <c r="I10" s="2"/>
      <c r="J10" s="2"/>
      <c r="K10" s="2"/>
      <c r="L10" s="273" t="s">
        <v>0</v>
      </c>
      <c r="M10" s="147" t="s">
        <v>1</v>
      </c>
      <c r="N10" s="503" t="s">
        <v>2</v>
      </c>
      <c r="O10" s="503"/>
      <c r="P10" s="504" t="s">
        <v>3</v>
      </c>
      <c r="Q10" s="505"/>
      <c r="T10" s="226"/>
      <c r="U10" s="226"/>
    </row>
    <row r="11" spans="1:28" ht="35.25" customHeight="1" x14ac:dyDescent="0.25">
      <c r="A11" s="7"/>
      <c r="B11" s="8"/>
      <c r="C11" s="8"/>
      <c r="D11" s="8"/>
      <c r="E11" s="8"/>
      <c r="F11" s="229" t="s">
        <v>8</v>
      </c>
      <c r="G11" s="506" t="s">
        <v>9</v>
      </c>
      <c r="H11" s="507"/>
      <c r="I11" s="507"/>
      <c r="J11" s="507"/>
      <c r="K11" s="508"/>
      <c r="L11" s="232">
        <v>1</v>
      </c>
      <c r="M11" s="233">
        <f>Q17</f>
        <v>1</v>
      </c>
      <c r="N11" s="231"/>
      <c r="O11" s="231"/>
      <c r="P11" s="446" t="str">
        <f>+IF(O14="INACEPTABLE","PENALIZACIÓN","ACEPTABLE")</f>
        <v>ACEPTABLE</v>
      </c>
      <c r="Q11" s="447"/>
    </row>
    <row r="12" spans="1:28" ht="33.75" customHeight="1" thickBot="1" x14ac:dyDescent="0.3">
      <c r="A12" s="12"/>
      <c r="B12" s="12"/>
      <c r="C12" s="12"/>
      <c r="D12" s="12"/>
      <c r="E12" s="12"/>
      <c r="F12" s="230" t="s">
        <v>10</v>
      </c>
      <c r="G12" s="509" t="s">
        <v>11</v>
      </c>
      <c r="H12" s="510"/>
      <c r="I12" s="510"/>
      <c r="J12" s="510"/>
      <c r="K12" s="511"/>
      <c r="L12" s="232">
        <v>1</v>
      </c>
      <c r="M12" s="234">
        <f>Q18</f>
        <v>1</v>
      </c>
      <c r="N12" s="231"/>
      <c r="O12" s="231"/>
      <c r="P12" s="446"/>
      <c r="Q12" s="447"/>
    </row>
    <row r="13" spans="1:28" ht="15.75" thickBot="1" x14ac:dyDescent="0.3">
      <c r="A13" s="13"/>
      <c r="B13" s="2"/>
      <c r="C13" s="2"/>
      <c r="D13" s="2"/>
      <c r="E13" s="14"/>
      <c r="F13" s="15"/>
      <c r="G13" s="15"/>
      <c r="H13" s="15"/>
      <c r="I13" s="16"/>
      <c r="J13" s="17"/>
      <c r="K13" s="18" t="s">
        <v>12</v>
      </c>
      <c r="L13" s="19">
        <f>SUM(L11:L12)</f>
        <v>2</v>
      </c>
      <c r="M13" s="19">
        <f>SUM(M11:M12)</f>
        <v>2</v>
      </c>
      <c r="N13" s="454" t="s">
        <v>188</v>
      </c>
      <c r="O13" s="454"/>
      <c r="P13" s="446"/>
      <c r="Q13" s="447"/>
      <c r="V13" s="20"/>
      <c r="W13" s="21"/>
      <c r="X13" s="21"/>
      <c r="Y13" s="21"/>
      <c r="Z13" s="21"/>
      <c r="AA13" s="21"/>
    </row>
    <row r="14" spans="1:28" ht="15.75" thickBot="1" x14ac:dyDescent="0.3">
      <c r="A14" s="22"/>
      <c r="B14" s="8"/>
      <c r="C14" s="8"/>
      <c r="D14" s="8"/>
      <c r="E14" s="20"/>
      <c r="F14" s="23"/>
      <c r="G14" s="23"/>
      <c r="H14" s="23"/>
      <c r="I14" s="23"/>
      <c r="J14" s="23"/>
      <c r="K14" s="21"/>
      <c r="L14" s="21"/>
      <c r="M14" s="24"/>
      <c r="N14" s="25">
        <f>M13/L13*10</f>
        <v>10</v>
      </c>
      <c r="O14" s="26" t="str">
        <f>+IF(N14&lt;7,"INACEPTABLE","ACEPTABLE")</f>
        <v>ACEPTABLE</v>
      </c>
      <c r="P14" s="448"/>
      <c r="Q14" s="449"/>
      <c r="V14" s="21"/>
      <c r="W14" s="21"/>
      <c r="X14" s="21"/>
      <c r="Y14" s="21"/>
      <c r="Z14" s="21"/>
      <c r="AA14" s="21"/>
      <c r="AB14" s="27"/>
    </row>
    <row r="15" spans="1:28" ht="15.75" thickBot="1" x14ac:dyDescent="0.3">
      <c r="A15" s="22"/>
      <c r="B15" s="8"/>
      <c r="C15" s="8"/>
      <c r="D15" s="8"/>
      <c r="E15" s="20"/>
      <c r="F15" s="28"/>
      <c r="G15" s="28"/>
      <c r="H15" s="28"/>
      <c r="I15" s="28"/>
      <c r="J15" s="28"/>
      <c r="K15" s="21"/>
      <c r="L15" s="21"/>
      <c r="M15" s="24"/>
      <c r="N15" s="8"/>
      <c r="O15" s="8"/>
      <c r="P15" s="8"/>
      <c r="Q15" s="8"/>
      <c r="R15" s="8"/>
      <c r="S15" s="8"/>
      <c r="V15" s="21"/>
      <c r="W15" s="21"/>
      <c r="X15" s="21"/>
      <c r="Y15" s="21"/>
      <c r="Z15" s="21"/>
      <c r="AA15" s="21"/>
      <c r="AB15" s="27"/>
    </row>
    <row r="16" spans="1:28" s="235" customFormat="1" ht="30.75" thickBot="1" x14ac:dyDescent="0.3">
      <c r="A16" s="240"/>
      <c r="B16" s="240"/>
      <c r="C16" s="240"/>
      <c r="D16" s="240"/>
      <c r="E16" s="20"/>
      <c r="F16" s="28"/>
      <c r="G16" s="28"/>
      <c r="H16" s="28"/>
      <c r="I16" s="28"/>
      <c r="J16" s="28"/>
      <c r="K16" s="253"/>
      <c r="L16" s="275" t="s">
        <v>164</v>
      </c>
      <c r="M16" s="292" t="s">
        <v>4</v>
      </c>
      <c r="N16" s="292" t="s">
        <v>5</v>
      </c>
      <c r="O16" s="292" t="s">
        <v>6</v>
      </c>
      <c r="P16" s="292" t="s">
        <v>7</v>
      </c>
      <c r="Q16" s="293" t="s">
        <v>1</v>
      </c>
      <c r="R16" s="240"/>
      <c r="S16" s="240"/>
      <c r="V16" s="253"/>
      <c r="W16" s="253"/>
      <c r="X16" s="253"/>
      <c r="Y16" s="253"/>
      <c r="Z16" s="253"/>
      <c r="AA16" s="253"/>
      <c r="AB16" s="245"/>
    </row>
    <row r="17" spans="1:28" s="235" customFormat="1" ht="15.75" thickBot="1" x14ac:dyDescent="0.3">
      <c r="A17" s="240"/>
      <c r="B17" s="240"/>
      <c r="C17" s="240"/>
      <c r="D17" s="240"/>
      <c r="E17" s="20"/>
      <c r="F17" s="28"/>
      <c r="G17" s="28"/>
      <c r="H17" s="28"/>
      <c r="I17" s="28"/>
      <c r="J17" s="28"/>
      <c r="K17" s="253"/>
      <c r="L17" s="271" t="s">
        <v>8</v>
      </c>
      <c r="M17" s="265">
        <f t="shared" ref="M17:P18" si="0">IF(G24="SI",1,0)</f>
        <v>1</v>
      </c>
      <c r="N17" s="266">
        <f t="shared" si="0"/>
        <v>1</v>
      </c>
      <c r="O17" s="266">
        <f t="shared" si="0"/>
        <v>1</v>
      </c>
      <c r="P17" s="266">
        <f t="shared" si="0"/>
        <v>1</v>
      </c>
      <c r="Q17" s="267">
        <f>IF(SUM(M17:P17)&gt;2,1,0)</f>
        <v>1</v>
      </c>
      <c r="R17" s="240"/>
      <c r="S17" s="240"/>
      <c r="V17" s="253"/>
      <c r="W17" s="253"/>
      <c r="X17" s="253"/>
      <c r="Y17" s="253"/>
      <c r="Z17" s="253"/>
      <c r="AA17" s="253"/>
      <c r="AB17" s="245"/>
    </row>
    <row r="18" spans="1:28" ht="15.75" thickBot="1" x14ac:dyDescent="0.3">
      <c r="A18" s="8"/>
      <c r="B18" s="8"/>
      <c r="C18" s="8"/>
      <c r="D18" s="8"/>
      <c r="E18" s="20"/>
      <c r="F18" s="23"/>
      <c r="G18" s="23"/>
      <c r="H18" s="23"/>
      <c r="I18" s="23"/>
      <c r="J18" s="23"/>
      <c r="K18" s="21"/>
      <c r="L18" s="272" t="s">
        <v>10</v>
      </c>
      <c r="M18" s="268">
        <f t="shared" si="0"/>
        <v>1</v>
      </c>
      <c r="N18" s="269">
        <f t="shared" si="0"/>
        <v>1</v>
      </c>
      <c r="O18" s="269">
        <f t="shared" si="0"/>
        <v>1</v>
      </c>
      <c r="P18" s="269">
        <f t="shared" si="0"/>
        <v>1</v>
      </c>
      <c r="Q18" s="270">
        <f t="shared" ref="Q18" si="1">IF(SUM(M18:P18)&gt;2,1,0)</f>
        <v>1</v>
      </c>
      <c r="R18" s="29"/>
      <c r="S18" s="8"/>
      <c r="V18" s="21"/>
      <c r="W18" s="21"/>
      <c r="X18" s="21"/>
      <c r="Y18" s="21"/>
      <c r="Z18" s="21"/>
      <c r="AA18" s="21"/>
      <c r="AB18" s="27"/>
    </row>
    <row r="19" spans="1:28" x14ac:dyDescent="0.25">
      <c r="B19" s="8"/>
      <c r="C19" s="8"/>
      <c r="D19" s="8"/>
      <c r="E19" s="8"/>
      <c r="F19" s="8"/>
      <c r="G19" s="8"/>
      <c r="H19" s="8"/>
      <c r="I19" s="8"/>
      <c r="J19" s="8"/>
      <c r="K19" s="8"/>
      <c r="L19" t="s">
        <v>170</v>
      </c>
      <c r="N19" s="24"/>
      <c r="O19" s="30"/>
      <c r="P19" s="24"/>
      <c r="Q19" s="8"/>
      <c r="T19" s="1"/>
      <c r="V19" s="8"/>
      <c r="W19" s="8"/>
      <c r="X19" s="31"/>
      <c r="Y19" s="27"/>
      <c r="Z19" s="8"/>
      <c r="AA19" s="8"/>
      <c r="AB19" s="8"/>
    </row>
    <row r="20" spans="1:28" x14ac:dyDescent="0.25">
      <c r="A20" s="294" t="s">
        <v>166</v>
      </c>
    </row>
    <row r="21" spans="1:28" ht="15.75" thickBot="1" x14ac:dyDescent="0.3"/>
    <row r="22" spans="1:28" ht="15.75" thickBot="1" x14ac:dyDescent="0.3">
      <c r="A22" s="458" t="s">
        <v>140</v>
      </c>
      <c r="B22" s="459"/>
      <c r="C22" s="459"/>
      <c r="D22" s="459"/>
      <c r="E22" s="459"/>
      <c r="F22" s="460"/>
      <c r="G22" s="346" t="s">
        <v>141</v>
      </c>
      <c r="H22" s="346" t="s">
        <v>142</v>
      </c>
      <c r="I22" s="346" t="s">
        <v>143</v>
      </c>
      <c r="J22" s="347" t="s">
        <v>144</v>
      </c>
    </row>
    <row r="23" spans="1:28" ht="15.75" thickBot="1" x14ac:dyDescent="0.3">
      <c r="A23" s="464" t="s">
        <v>145</v>
      </c>
      <c r="B23" s="465"/>
      <c r="C23" s="466"/>
      <c r="D23" s="461" t="s">
        <v>169</v>
      </c>
      <c r="E23" s="462"/>
      <c r="F23" s="463"/>
      <c r="G23" s="298" t="s">
        <v>146</v>
      </c>
      <c r="H23" s="298" t="s">
        <v>147</v>
      </c>
      <c r="I23" s="298" t="s">
        <v>148</v>
      </c>
      <c r="J23" s="345" t="s">
        <v>149</v>
      </c>
    </row>
    <row r="24" spans="1:28" ht="15.75" customHeight="1" thickBot="1" x14ac:dyDescent="0.3">
      <c r="A24" s="400" t="s">
        <v>167</v>
      </c>
      <c r="B24" s="401"/>
      <c r="C24" s="401"/>
      <c r="D24" s="401"/>
      <c r="E24" s="401"/>
      <c r="F24" s="402"/>
      <c r="G24" s="282" t="s">
        <v>151</v>
      </c>
      <c r="H24" s="263" t="s">
        <v>151</v>
      </c>
      <c r="I24" s="263" t="s">
        <v>151</v>
      </c>
      <c r="J24" s="283" t="s">
        <v>151</v>
      </c>
    </row>
    <row r="25" spans="1:28" ht="21" customHeight="1" thickBot="1" x14ac:dyDescent="0.3">
      <c r="A25" s="429" t="s">
        <v>168</v>
      </c>
      <c r="B25" s="430"/>
      <c r="C25" s="430"/>
      <c r="D25" s="430"/>
      <c r="E25" s="430"/>
      <c r="F25" s="431"/>
      <c r="G25" s="278" t="s">
        <v>151</v>
      </c>
      <c r="H25" s="279" t="s">
        <v>151</v>
      </c>
      <c r="I25" s="279" t="s">
        <v>151</v>
      </c>
      <c r="J25" s="280" t="s">
        <v>151</v>
      </c>
    </row>
    <row r="26" spans="1:28" ht="15.75" x14ac:dyDescent="0.25">
      <c r="A26" s="211"/>
      <c r="B26" s="212"/>
      <c r="C26" s="212"/>
      <c r="D26" s="212"/>
      <c r="E26" s="212"/>
      <c r="F26" s="212"/>
      <c r="G26" s="21"/>
      <c r="H26" s="21"/>
      <c r="I26" s="21"/>
      <c r="J26" s="21"/>
    </row>
    <row r="27" spans="1:28" s="235" customFormat="1" ht="15.75" x14ac:dyDescent="0.25">
      <c r="A27" s="281"/>
      <c r="B27" s="217"/>
      <c r="C27" s="217"/>
      <c r="D27" s="217"/>
      <c r="E27" s="217"/>
      <c r="F27" s="217"/>
      <c r="G27" s="253"/>
      <c r="H27"/>
      <c r="I27"/>
      <c r="J27" s="191" t="s">
        <v>150</v>
      </c>
    </row>
    <row r="28" spans="1:28" s="235" customFormat="1" ht="15.75" x14ac:dyDescent="0.25">
      <c r="A28" s="281"/>
      <c r="B28" s="217"/>
      <c r="C28" s="217"/>
      <c r="D28" s="217"/>
      <c r="E28" s="217"/>
      <c r="F28" s="217"/>
      <c r="G28" s="253"/>
      <c r="H28" s="285" t="s">
        <v>152</v>
      </c>
      <c r="I28" s="286"/>
      <c r="J28" s="287" t="s">
        <v>151</v>
      </c>
    </row>
    <row r="29" spans="1:28" x14ac:dyDescent="0.25">
      <c r="H29" s="288" t="s">
        <v>153</v>
      </c>
      <c r="I29" s="289"/>
      <c r="J29" s="290" t="s">
        <v>68</v>
      </c>
    </row>
    <row r="30" spans="1:28" ht="45" customHeight="1" x14ac:dyDescent="0.25">
      <c r="A30" s="8"/>
      <c r="B30" s="8"/>
      <c r="C30" s="8"/>
      <c r="D30" s="8"/>
      <c r="E30" s="8"/>
      <c r="F30" s="8"/>
      <c r="G30" s="8"/>
      <c r="H30" s="456" t="s">
        <v>154</v>
      </c>
      <c r="I30" s="457"/>
      <c r="J30" s="291" t="s">
        <v>155</v>
      </c>
      <c r="K30" s="8"/>
      <c r="L30" s="8"/>
      <c r="M30" s="8"/>
      <c r="N30" s="8"/>
      <c r="O30" s="8"/>
      <c r="P30" s="8"/>
      <c r="Q30" s="8"/>
      <c r="Y30" s="32"/>
    </row>
    <row r="31" spans="1:28" s="235" customFormat="1" hidden="1" x14ac:dyDescent="0.25">
      <c r="A31" s="240"/>
      <c r="B31" s="240"/>
      <c r="C31" s="240"/>
      <c r="D31" s="240"/>
      <c r="E31" s="240"/>
      <c r="F31" s="240"/>
      <c r="G31" s="240"/>
      <c r="H31" s="218"/>
      <c r="I31" s="218"/>
      <c r="J31" s="284"/>
      <c r="K31" s="240"/>
      <c r="L31" s="240"/>
      <c r="M31" s="240"/>
      <c r="N31" s="240"/>
      <c r="O31" s="240"/>
      <c r="P31" s="240"/>
      <c r="Q31" s="240"/>
      <c r="Y31" s="250"/>
    </row>
    <row r="32" spans="1:28" s="235" customFormat="1" x14ac:dyDescent="0.25">
      <c r="A32" s="240"/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Y32" s="250"/>
    </row>
    <row r="33" spans="1:47" ht="15.75" thickBot="1" x14ac:dyDescent="0.3">
      <c r="A33" s="8"/>
      <c r="B33" s="8"/>
      <c r="C33" s="8"/>
      <c r="D33" s="8"/>
      <c r="E33" s="8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8"/>
      <c r="T33" s="34"/>
      <c r="Y33" s="32"/>
    </row>
    <row r="34" spans="1:47" ht="15.75" customHeight="1" thickBot="1" x14ac:dyDescent="0.3">
      <c r="A34" s="238" t="s">
        <v>171</v>
      </c>
      <c r="B34" s="239"/>
      <c r="C34" s="239"/>
      <c r="D34" s="239"/>
      <c r="E34" s="239"/>
      <c r="F34" s="295"/>
      <c r="G34" s="295"/>
      <c r="H34" s="295"/>
      <c r="I34" s="296"/>
      <c r="J34" s="3" t="s">
        <v>0</v>
      </c>
      <c r="K34" s="4" t="s">
        <v>1</v>
      </c>
      <c r="L34" s="382" t="s">
        <v>69</v>
      </c>
      <c r="M34" s="382"/>
      <c r="N34" s="437" t="s">
        <v>3</v>
      </c>
      <c r="O34" s="438"/>
      <c r="P34" s="439"/>
      <c r="Q34" s="440"/>
      <c r="R34" s="35"/>
      <c r="T34" s="226"/>
      <c r="U34" s="226"/>
    </row>
    <row r="35" spans="1:47" ht="15.75" customHeight="1" x14ac:dyDescent="0.25">
      <c r="A35" s="242"/>
      <c r="B35" s="240"/>
      <c r="C35" s="240"/>
      <c r="D35" s="240"/>
      <c r="E35" s="252" t="s">
        <v>13</v>
      </c>
      <c r="F35" s="441" t="s">
        <v>14</v>
      </c>
      <c r="G35" s="442"/>
      <c r="H35" s="442"/>
      <c r="I35" s="443"/>
      <c r="J35" s="251">
        <v>1</v>
      </c>
      <c r="K35" s="10">
        <f>E51</f>
        <v>1</v>
      </c>
      <c r="L35" s="11"/>
      <c r="M35" s="11"/>
      <c r="N35" s="444" t="str">
        <f>+IF(M38="INACEPTABLE","PENALIZACIÓN","ACEPTABLE")</f>
        <v>PENALIZACIÓN</v>
      </c>
      <c r="O35" s="445"/>
      <c r="P35" s="446"/>
      <c r="Q35" s="450"/>
      <c r="R35" s="450"/>
      <c r="V35" s="240"/>
      <c r="W35" s="240"/>
      <c r="X35" s="240"/>
      <c r="Y35" s="240"/>
      <c r="Z35" s="240"/>
      <c r="AA35" s="240"/>
    </row>
    <row r="36" spans="1:47" ht="17.25" customHeight="1" thickBot="1" x14ac:dyDescent="0.3">
      <c r="A36" s="297"/>
      <c r="B36" s="243"/>
      <c r="C36" s="243"/>
      <c r="D36" s="243"/>
      <c r="E36" s="228" t="s">
        <v>15</v>
      </c>
      <c r="F36" s="451" t="s">
        <v>16</v>
      </c>
      <c r="G36" s="452"/>
      <c r="H36" s="452"/>
      <c r="I36" s="453"/>
      <c r="J36" s="251">
        <v>1</v>
      </c>
      <c r="K36" s="10">
        <f>O71</f>
        <v>0</v>
      </c>
      <c r="L36" s="11"/>
      <c r="M36" s="11"/>
      <c r="N36" s="446"/>
      <c r="O36" s="447"/>
      <c r="P36" s="446"/>
      <c r="Q36" s="450"/>
      <c r="R36" s="450"/>
      <c r="V36" s="240"/>
      <c r="W36" s="240"/>
      <c r="X36" s="240"/>
      <c r="Y36" s="240"/>
      <c r="Z36" s="240"/>
      <c r="AA36" s="240"/>
    </row>
    <row r="37" spans="1:47" ht="15.75" thickBot="1" x14ac:dyDescent="0.3">
      <c r="A37" s="40"/>
      <c r="B37" s="2"/>
      <c r="C37" s="2"/>
      <c r="D37" s="2"/>
      <c r="E37" s="41"/>
      <c r="F37" s="42"/>
      <c r="G37" s="43"/>
      <c r="H37" s="43"/>
      <c r="I37" s="44"/>
      <c r="J37" s="19">
        <f>SUM(J35:J36)</f>
        <v>2</v>
      </c>
      <c r="K37" s="19">
        <f>SUM(K35:K36)</f>
        <v>1</v>
      </c>
      <c r="L37" s="454" t="s">
        <v>69</v>
      </c>
      <c r="M37" s="454"/>
      <c r="N37" s="446"/>
      <c r="O37" s="447"/>
      <c r="P37" s="446"/>
      <c r="Q37" s="450"/>
      <c r="R37" s="450"/>
      <c r="V37" s="277"/>
      <c r="W37" s="253"/>
      <c r="X37" s="253"/>
      <c r="Y37" s="253"/>
      <c r="Z37" s="253"/>
      <c r="AA37" s="251"/>
    </row>
    <row r="38" spans="1:47" ht="15.75" thickBot="1" x14ac:dyDescent="0.3">
      <c r="A38" s="22"/>
      <c r="B38" s="8"/>
      <c r="C38" s="8"/>
      <c r="D38" s="8"/>
      <c r="E38" s="45"/>
      <c r="F38" s="46"/>
      <c r="G38" s="46"/>
      <c r="H38" s="46"/>
      <c r="I38" s="47"/>
      <c r="J38" s="21"/>
      <c r="K38" s="24"/>
      <c r="L38" s="25">
        <f>K37/J37*10</f>
        <v>5</v>
      </c>
      <c r="M38" s="26" t="str">
        <f>+IF(L38&lt;7,"INACEPTABLE","ACEPTABLE")</f>
        <v>INACEPTABLE</v>
      </c>
      <c r="N38" s="448"/>
      <c r="O38" s="449"/>
      <c r="P38" s="446"/>
      <c r="Q38" s="450"/>
      <c r="R38" s="450"/>
      <c r="V38" s="45"/>
      <c r="W38" s="21"/>
      <c r="X38" s="21"/>
      <c r="Y38" s="21"/>
      <c r="Z38" s="21"/>
      <c r="AA38" s="21"/>
    </row>
    <row r="39" spans="1:47" s="235" customFormat="1" ht="15.75" thickBot="1" x14ac:dyDescent="0.3">
      <c r="A39" s="242"/>
      <c r="B39" s="240"/>
      <c r="C39" s="240"/>
      <c r="D39" s="240"/>
      <c r="E39" s="45"/>
      <c r="F39" s="28"/>
      <c r="G39" s="28"/>
      <c r="H39" s="28"/>
      <c r="I39" s="28"/>
      <c r="J39" s="253"/>
      <c r="K39" s="220"/>
      <c r="L39" s="274"/>
      <c r="M39" s="51"/>
      <c r="N39" s="227"/>
      <c r="O39" s="227"/>
      <c r="P39" s="227"/>
      <c r="Q39" s="227"/>
      <c r="R39" s="450"/>
      <c r="V39" s="45"/>
      <c r="W39" s="253"/>
      <c r="X39" s="253"/>
      <c r="Y39" s="253"/>
      <c r="Z39" s="253"/>
      <c r="AA39" s="253"/>
    </row>
    <row r="40" spans="1:47" ht="30.75" thickBot="1" x14ac:dyDescent="0.3">
      <c r="A40" s="22"/>
      <c r="B40" s="8"/>
      <c r="C40" s="8"/>
      <c r="D40" s="8"/>
      <c r="E40" s="8"/>
      <c r="F40" s="48"/>
      <c r="G40" s="8"/>
      <c r="H40" s="8"/>
      <c r="I40" s="8"/>
      <c r="J40" s="49"/>
      <c r="K40" s="49"/>
      <c r="L40" s="275" t="s">
        <v>165</v>
      </c>
      <c r="M40" s="5" t="s">
        <v>4</v>
      </c>
      <c r="N40" s="5" t="s">
        <v>5</v>
      </c>
      <c r="O40" s="5" t="s">
        <v>6</v>
      </c>
      <c r="P40" s="5" t="s">
        <v>7</v>
      </c>
      <c r="Q40" s="6" t="s">
        <v>1</v>
      </c>
      <c r="R40" s="450"/>
    </row>
    <row r="41" spans="1:47" s="235" customFormat="1" ht="15.75" thickBot="1" x14ac:dyDescent="0.3">
      <c r="A41" s="242"/>
      <c r="B41" s="240"/>
      <c r="C41" s="240"/>
      <c r="D41" s="240"/>
      <c r="E41" s="240"/>
      <c r="F41" s="241"/>
      <c r="G41" s="240"/>
      <c r="H41" s="240"/>
      <c r="I41" s="240"/>
      <c r="J41" s="251"/>
      <c r="K41" s="251"/>
      <c r="L41" s="271" t="s">
        <v>13</v>
      </c>
      <c r="M41" s="36">
        <f>E51</f>
        <v>1</v>
      </c>
      <c r="N41" s="37">
        <v>1</v>
      </c>
      <c r="O41" s="37">
        <v>1</v>
      </c>
      <c r="P41" s="37">
        <v>1</v>
      </c>
      <c r="Q41" s="37">
        <f>IF(SUM(M41:P41)&gt;2,1,0)</f>
        <v>1</v>
      </c>
      <c r="R41" s="227"/>
    </row>
    <row r="42" spans="1:47" ht="15.75" thickBot="1" x14ac:dyDescent="0.3">
      <c r="A42" s="22"/>
      <c r="B42" s="8"/>
      <c r="C42" s="8"/>
      <c r="D42" s="8"/>
      <c r="E42" s="8"/>
      <c r="F42" s="48"/>
      <c r="G42" s="8"/>
      <c r="H42" s="8"/>
      <c r="I42" s="8"/>
      <c r="J42" s="49"/>
      <c r="K42" s="49"/>
      <c r="L42" s="276" t="s">
        <v>15</v>
      </c>
      <c r="M42" s="38">
        <f>O71</f>
        <v>0</v>
      </c>
      <c r="N42" s="39">
        <v>1</v>
      </c>
      <c r="O42" s="39">
        <v>1</v>
      </c>
      <c r="P42" s="39">
        <v>1</v>
      </c>
      <c r="Q42" s="37">
        <f>IF(SUM(M42:P42)&gt;2,1,0)</f>
        <v>1</v>
      </c>
    </row>
    <row r="43" spans="1:47" x14ac:dyDescent="0.25">
      <c r="A43" s="22"/>
      <c r="B43" s="8"/>
      <c r="C43" s="8"/>
      <c r="D43" s="8"/>
      <c r="E43" s="8"/>
      <c r="F43" s="48"/>
      <c r="G43" s="8"/>
      <c r="H43" s="8"/>
      <c r="I43" s="8"/>
      <c r="J43" s="49"/>
      <c r="K43" s="49"/>
      <c r="L43" s="21"/>
      <c r="M43" s="49"/>
      <c r="N43" s="49"/>
      <c r="O43" s="49"/>
      <c r="P43" s="49"/>
    </row>
    <row r="44" spans="1:47" ht="29.25" customHeight="1" x14ac:dyDescent="0.25">
      <c r="A44" s="319" t="s">
        <v>87</v>
      </c>
      <c r="B44" s="320"/>
      <c r="C44" s="321"/>
      <c r="D44" s="322" t="s">
        <v>181</v>
      </c>
      <c r="E44" s="320"/>
      <c r="F44" s="320"/>
      <c r="G44" s="320"/>
      <c r="H44" s="320"/>
      <c r="I44" s="320"/>
      <c r="J44" s="320"/>
      <c r="AS44" s="183">
        <f>IF(M57="ACEPTABLE",1,0)</f>
        <v>1</v>
      </c>
      <c r="AT44" s="183"/>
      <c r="AU44" s="183">
        <f>IF(O57="ACEPTABLE",1,0)</f>
        <v>1</v>
      </c>
    </row>
    <row r="45" spans="1:47" ht="18" customHeight="1" thickBot="1" x14ac:dyDescent="0.3">
      <c r="AS45" s="183">
        <f>IF(M58="ACEPTABLE",1,0)</f>
        <v>0</v>
      </c>
      <c r="AT45" s="183"/>
      <c r="AU45" s="183">
        <f>IF(O58="ACEPTABLE",1,0)</f>
        <v>0</v>
      </c>
    </row>
    <row r="46" spans="1:47" s="235" customFormat="1" ht="18" customHeight="1" thickBot="1" x14ac:dyDescent="0.3">
      <c r="A46" s="417" t="s">
        <v>95</v>
      </c>
      <c r="B46" s="418"/>
      <c r="C46" s="262"/>
      <c r="D46" s="299"/>
      <c r="E46" s="317" t="s">
        <v>96</v>
      </c>
      <c r="AS46" s="183"/>
      <c r="AT46" s="183"/>
      <c r="AU46" s="183"/>
    </row>
    <row r="47" spans="1:47" s="235" customFormat="1" ht="25.5" customHeight="1" thickBot="1" x14ac:dyDescent="0.3">
      <c r="A47" s="419" t="s">
        <v>100</v>
      </c>
      <c r="B47" s="422" t="s">
        <v>172</v>
      </c>
      <c r="C47" s="423"/>
      <c r="D47" s="424"/>
      <c r="E47" s="300">
        <v>1</v>
      </c>
      <c r="AS47" s="183"/>
      <c r="AT47" s="183"/>
      <c r="AU47" s="183"/>
    </row>
    <row r="48" spans="1:47" s="235" customFormat="1" ht="27.75" customHeight="1" thickBot="1" x14ac:dyDescent="0.3">
      <c r="A48" s="420"/>
      <c r="B48" s="425" t="s">
        <v>190</v>
      </c>
      <c r="C48" s="426"/>
      <c r="D48" s="427"/>
      <c r="E48" s="300">
        <v>0</v>
      </c>
      <c r="AS48" s="183"/>
      <c r="AT48" s="183"/>
      <c r="AU48" s="183"/>
    </row>
    <row r="49" spans="1:47" s="235" customFormat="1" ht="30.75" customHeight="1" thickBot="1" x14ac:dyDescent="0.3">
      <c r="A49" s="420"/>
      <c r="B49" s="400" t="s">
        <v>174</v>
      </c>
      <c r="C49" s="401"/>
      <c r="D49" s="428"/>
      <c r="E49" s="300">
        <v>0</v>
      </c>
      <c r="AS49" s="183"/>
      <c r="AT49" s="183"/>
      <c r="AU49" s="183"/>
    </row>
    <row r="50" spans="1:47" s="235" customFormat="1" ht="36" customHeight="1" thickBot="1" x14ac:dyDescent="0.3">
      <c r="A50" s="421"/>
      <c r="B50" s="429" t="s">
        <v>175</v>
      </c>
      <c r="C50" s="430"/>
      <c r="D50" s="431"/>
      <c r="E50" s="301">
        <v>1</v>
      </c>
      <c r="AS50" s="183"/>
      <c r="AT50" s="183"/>
      <c r="AU50" s="183"/>
    </row>
    <row r="51" spans="1:47" s="235" customFormat="1" ht="18" customHeight="1" thickBot="1" x14ac:dyDescent="0.3">
      <c r="A51"/>
      <c r="B51"/>
      <c r="C51" s="432" t="s">
        <v>110</v>
      </c>
      <c r="D51" s="433"/>
      <c r="E51" s="318">
        <f>IF(SUM(E47:E50)&gt;=2,1,0)</f>
        <v>1</v>
      </c>
      <c r="AS51" s="183"/>
      <c r="AT51" s="183"/>
      <c r="AU51" s="183"/>
    </row>
    <row r="52" spans="1:47" s="235" customFormat="1" ht="18" customHeight="1" x14ac:dyDescent="0.25">
      <c r="AS52" s="183"/>
      <c r="AT52" s="183"/>
      <c r="AU52" s="183"/>
    </row>
    <row r="53" spans="1:47" s="235" customFormat="1" ht="18" customHeight="1" x14ac:dyDescent="0.25">
      <c r="AS53" s="183"/>
      <c r="AT53" s="183"/>
      <c r="AU53" s="183"/>
    </row>
    <row r="54" spans="1:47" s="235" customFormat="1" ht="18" customHeight="1" thickBot="1" x14ac:dyDescent="0.3">
      <c r="AS54" s="183"/>
      <c r="AT54" s="183"/>
      <c r="AU54" s="183"/>
    </row>
    <row r="55" spans="1:47" ht="32.25" customHeight="1" thickBot="1" x14ac:dyDescent="0.3">
      <c r="A55" s="434" t="s">
        <v>179</v>
      </c>
      <c r="B55" s="400" t="s">
        <v>88</v>
      </c>
      <c r="C55" s="401"/>
      <c r="D55" s="402"/>
      <c r="E55" s="409" t="s">
        <v>89</v>
      </c>
      <c r="F55" s="410"/>
      <c r="G55" s="410"/>
      <c r="H55" s="410"/>
      <c r="I55" s="410"/>
      <c r="J55" s="411"/>
      <c r="L55" t="s">
        <v>176</v>
      </c>
      <c r="M55" s="412" t="s">
        <v>90</v>
      </c>
      <c r="N55" s="413"/>
      <c r="O55" s="413"/>
      <c r="P55" s="413"/>
      <c r="AT55" s="183"/>
    </row>
    <row r="56" spans="1:47" ht="28.5" customHeight="1" thickBot="1" x14ac:dyDescent="0.3">
      <c r="A56" s="435"/>
      <c r="B56" s="406" t="s">
        <v>91</v>
      </c>
      <c r="C56" s="407"/>
      <c r="D56" s="408"/>
      <c r="E56" s="184" t="s">
        <v>92</v>
      </c>
      <c r="F56" s="185" t="s">
        <v>93</v>
      </c>
      <c r="G56" s="186"/>
      <c r="H56" s="187" t="s">
        <v>94</v>
      </c>
      <c r="I56" s="185" t="s">
        <v>93</v>
      </c>
      <c r="J56" s="188"/>
      <c r="L56" s="189">
        <v>1</v>
      </c>
      <c r="M56" s="311" t="str">
        <f>+IF(AND(ISBLANK(F57),ISBLANK(E57)),"INACEPTABLE","ACEPTABLE")</f>
        <v>ACEPTABLE</v>
      </c>
      <c r="N56" s="312">
        <v>16</v>
      </c>
      <c r="O56" s="414" t="str">
        <f>+IF(AND(ISBLANK(H57),ISBLANK(I57)),"INACEPTABLE","ACEPTABLE")</f>
        <v>ACEPTABLE</v>
      </c>
      <c r="P56" s="415"/>
      <c r="S56" s="183">
        <f>IF(M56="ACEPTABLE",1,0)</f>
        <v>1</v>
      </c>
      <c r="U56" s="183">
        <f>IF(O56="ACEPTABLE",1,0)</f>
        <v>1</v>
      </c>
      <c r="AT56" s="183"/>
    </row>
    <row r="57" spans="1:47" ht="34.5" customHeight="1" thickBot="1" x14ac:dyDescent="0.3">
      <c r="A57" s="435"/>
      <c r="B57" s="400" t="s">
        <v>97</v>
      </c>
      <c r="C57" s="401"/>
      <c r="D57" s="402"/>
      <c r="E57" s="258" t="s">
        <v>98</v>
      </c>
      <c r="F57" s="302" t="s">
        <v>138</v>
      </c>
      <c r="G57" s="254" t="str">
        <f>+IF(AND(ISBLANK(E57),ISBLANK(F57)),"INACEPTABLE","ACEPTABLE")</f>
        <v>ACEPTABLE</v>
      </c>
      <c r="H57" s="303" t="s">
        <v>99</v>
      </c>
      <c r="I57" s="302"/>
      <c r="J57" s="304" t="str">
        <f>+IF(AND(ISBLANK(H57),ISBLANK(I57)),"INACEPTABLE","ACEPTABLE")</f>
        <v>ACEPTABLE</v>
      </c>
      <c r="L57" s="190">
        <v>2</v>
      </c>
      <c r="M57" s="313" t="str">
        <f t="shared" ref="M57:M70" si="2">+IF(AND(ISBLANK(F58),ISBLANK(E58)),"INACEPTABLE","ACEPTABLE")</f>
        <v>ACEPTABLE</v>
      </c>
      <c r="N57" s="314">
        <v>17</v>
      </c>
      <c r="O57" s="393" t="str">
        <f t="shared" ref="O57:O70" si="3">+IF(AND(ISBLANK(H58),ISBLANK(I58)),"INACEPTABLE","ACEPTABLE")</f>
        <v>ACEPTABLE</v>
      </c>
      <c r="P57" s="394"/>
      <c r="S57" s="183">
        <f t="shared" ref="S57:S70" si="4">IF(M57="ACEPTABLE",1,0)</f>
        <v>1</v>
      </c>
      <c r="U57" s="183">
        <f t="shared" ref="U57:U70" si="5">IF(O57="ACEPTABLE",1,0)</f>
        <v>1</v>
      </c>
      <c r="W57" s="416"/>
      <c r="X57" s="416"/>
      <c r="Y57" s="35"/>
      <c r="Z57" s="27"/>
      <c r="AT57" s="183"/>
    </row>
    <row r="58" spans="1:47" ht="34.5" customHeight="1" thickBot="1" x14ac:dyDescent="0.3">
      <c r="A58" s="435"/>
      <c r="B58" s="406" t="s">
        <v>101</v>
      </c>
      <c r="C58" s="407"/>
      <c r="D58" s="408"/>
      <c r="E58" s="259" t="s">
        <v>102</v>
      </c>
      <c r="F58" s="305"/>
      <c r="G58" s="254" t="str">
        <f t="shared" ref="G58:G71" si="6">+IF(AND(ISBLANK(E58),ISBLANK(F58)),"INACEPTABLE","ACEPTABLE")</f>
        <v>ACEPTABLE</v>
      </c>
      <c r="H58" s="248" t="s">
        <v>103</v>
      </c>
      <c r="I58" s="305"/>
      <c r="J58" s="304" t="str">
        <f t="shared" ref="J58:J71" si="7">+IF(AND(ISBLANK(H58),ISBLANK(I58)),"INACEPTABLE","ACEPTABLE")</f>
        <v>ACEPTABLE</v>
      </c>
      <c r="L58" s="190">
        <v>3</v>
      </c>
      <c r="M58" s="313" t="str">
        <f t="shared" si="2"/>
        <v>INACEPTABLE</v>
      </c>
      <c r="N58" s="314">
        <v>18</v>
      </c>
      <c r="O58" s="393" t="str">
        <f t="shared" si="3"/>
        <v>INACEPTABLE</v>
      </c>
      <c r="P58" s="394"/>
      <c r="S58" s="183">
        <f t="shared" si="4"/>
        <v>0</v>
      </c>
      <c r="U58" s="183">
        <f t="shared" si="5"/>
        <v>0</v>
      </c>
      <c r="W58" s="27"/>
      <c r="X58" s="27"/>
      <c r="Y58" s="381"/>
      <c r="Z58" s="27"/>
      <c r="AT58" s="183"/>
    </row>
    <row r="59" spans="1:47" ht="33" customHeight="1" thickBot="1" x14ac:dyDescent="0.3">
      <c r="A59" s="435"/>
      <c r="B59" s="400" t="s">
        <v>104</v>
      </c>
      <c r="C59" s="401"/>
      <c r="D59" s="402"/>
      <c r="E59" s="260"/>
      <c r="F59" s="305"/>
      <c r="G59" s="254" t="str">
        <f t="shared" si="6"/>
        <v>INACEPTABLE</v>
      </c>
      <c r="H59" s="306"/>
      <c r="I59" s="305"/>
      <c r="J59" s="304" t="str">
        <f t="shared" si="7"/>
        <v>INACEPTABLE</v>
      </c>
      <c r="L59" s="190">
        <v>4</v>
      </c>
      <c r="M59" s="313" t="str">
        <f t="shared" si="2"/>
        <v>ACEPTABLE</v>
      </c>
      <c r="N59" s="314">
        <v>19</v>
      </c>
      <c r="O59" s="393" t="str">
        <f t="shared" si="3"/>
        <v>ACEPTABLE</v>
      </c>
      <c r="P59" s="394"/>
      <c r="S59" s="183">
        <f t="shared" si="4"/>
        <v>1</v>
      </c>
      <c r="U59" s="183">
        <f t="shared" si="5"/>
        <v>1</v>
      </c>
      <c r="W59" s="27"/>
      <c r="X59" s="27"/>
      <c r="Y59" s="381"/>
      <c r="Z59" s="27"/>
      <c r="AT59" s="183"/>
    </row>
    <row r="60" spans="1:47" ht="42.75" customHeight="1" thickBot="1" x14ac:dyDescent="0.3">
      <c r="A60" s="435"/>
      <c r="B60" s="403" t="s">
        <v>177</v>
      </c>
      <c r="C60" s="404"/>
      <c r="D60" s="405"/>
      <c r="E60" s="259" t="s">
        <v>105</v>
      </c>
      <c r="F60" s="305"/>
      <c r="G60" s="254" t="str">
        <f t="shared" si="6"/>
        <v>ACEPTABLE</v>
      </c>
      <c r="H60" s="248" t="s">
        <v>106</v>
      </c>
      <c r="I60" s="305"/>
      <c r="J60" s="304" t="str">
        <f t="shared" si="7"/>
        <v>ACEPTABLE</v>
      </c>
      <c r="L60" s="190">
        <v>5</v>
      </c>
      <c r="M60" s="313" t="str">
        <f t="shared" si="2"/>
        <v>ACEPTABLE</v>
      </c>
      <c r="N60" s="314">
        <v>20</v>
      </c>
      <c r="O60" s="393" t="str">
        <f t="shared" si="3"/>
        <v>ACEPTABLE</v>
      </c>
      <c r="P60" s="394"/>
      <c r="S60" s="183">
        <f t="shared" si="4"/>
        <v>1</v>
      </c>
      <c r="U60" s="183">
        <f t="shared" si="5"/>
        <v>1</v>
      </c>
      <c r="W60" s="27"/>
      <c r="X60" s="27"/>
      <c r="Y60" s="381"/>
      <c r="Z60" s="27"/>
      <c r="AT60" s="183"/>
    </row>
    <row r="61" spans="1:47" ht="16.5" customHeight="1" thickBot="1" x14ac:dyDescent="0.3">
      <c r="A61" s="435"/>
      <c r="B61" s="400" t="s">
        <v>178</v>
      </c>
      <c r="C61" s="401"/>
      <c r="D61" s="402"/>
      <c r="E61" s="260" t="s">
        <v>107</v>
      </c>
      <c r="F61" s="305" t="s">
        <v>108</v>
      </c>
      <c r="G61" s="254" t="str">
        <f t="shared" si="6"/>
        <v>ACEPTABLE</v>
      </c>
      <c r="H61" s="306" t="s">
        <v>109</v>
      </c>
      <c r="I61" s="305"/>
      <c r="J61" s="304" t="str">
        <f t="shared" si="7"/>
        <v>ACEPTABLE</v>
      </c>
      <c r="L61" s="190">
        <v>6</v>
      </c>
      <c r="M61" s="313" t="str">
        <f t="shared" si="2"/>
        <v>ACEPTABLE</v>
      </c>
      <c r="N61" s="314">
        <v>21</v>
      </c>
      <c r="O61" s="393" t="str">
        <f t="shared" si="3"/>
        <v>ACEPTABLE</v>
      </c>
      <c r="P61" s="394"/>
      <c r="S61" s="183">
        <f t="shared" si="4"/>
        <v>1</v>
      </c>
      <c r="U61" s="183">
        <f t="shared" si="5"/>
        <v>1</v>
      </c>
      <c r="W61" s="27"/>
      <c r="X61" s="27"/>
      <c r="Y61" s="381"/>
      <c r="Z61" s="27"/>
      <c r="AT61" s="183"/>
    </row>
    <row r="62" spans="1:47" ht="18.75" customHeight="1" thickBot="1" x14ac:dyDescent="0.3">
      <c r="A62" s="435"/>
      <c r="B62" s="406" t="s">
        <v>111</v>
      </c>
      <c r="C62" s="407"/>
      <c r="D62" s="408"/>
      <c r="E62" s="259" t="s">
        <v>112</v>
      </c>
      <c r="F62" s="305"/>
      <c r="G62" s="254" t="str">
        <f t="shared" si="6"/>
        <v>ACEPTABLE</v>
      </c>
      <c r="H62" s="248" t="s">
        <v>113</v>
      </c>
      <c r="I62" s="305"/>
      <c r="J62" s="304" t="str">
        <f t="shared" si="7"/>
        <v>ACEPTABLE</v>
      </c>
      <c r="L62" s="190">
        <v>7</v>
      </c>
      <c r="M62" s="313" t="str">
        <f t="shared" si="2"/>
        <v>ACEPTABLE</v>
      </c>
      <c r="N62" s="314">
        <v>22</v>
      </c>
      <c r="O62" s="393" t="str">
        <f t="shared" si="3"/>
        <v>ACEPTABLE</v>
      </c>
      <c r="P62" s="394"/>
      <c r="S62" s="183">
        <f t="shared" si="4"/>
        <v>1</v>
      </c>
      <c r="U62" s="183">
        <f t="shared" si="5"/>
        <v>1</v>
      </c>
      <c r="W62" s="11"/>
      <c r="X62" s="11"/>
      <c r="Y62" s="381"/>
      <c r="Z62" s="27"/>
      <c r="AT62" s="183"/>
    </row>
    <row r="63" spans="1:47" ht="37.5" customHeight="1" thickBot="1" x14ac:dyDescent="0.3">
      <c r="A63" s="435"/>
      <c r="B63" s="400" t="s">
        <v>114</v>
      </c>
      <c r="C63" s="401"/>
      <c r="D63" s="402"/>
      <c r="E63" s="260"/>
      <c r="F63" s="305" t="s">
        <v>108</v>
      </c>
      <c r="G63" s="254" t="str">
        <f t="shared" si="6"/>
        <v>ACEPTABLE</v>
      </c>
      <c r="H63" s="306" t="s">
        <v>115</v>
      </c>
      <c r="I63" s="305"/>
      <c r="J63" s="304" t="str">
        <f t="shared" si="7"/>
        <v>ACEPTABLE</v>
      </c>
      <c r="L63" s="190">
        <v>8</v>
      </c>
      <c r="M63" s="313" t="str">
        <f t="shared" si="2"/>
        <v>ACEPTABLE</v>
      </c>
      <c r="N63" s="314">
        <v>23</v>
      </c>
      <c r="O63" s="393" t="str">
        <f t="shared" si="3"/>
        <v>INACEPTABLE</v>
      </c>
      <c r="P63" s="394"/>
      <c r="S63" s="183">
        <f t="shared" si="4"/>
        <v>1</v>
      </c>
      <c r="U63" s="183">
        <f t="shared" si="5"/>
        <v>0</v>
      </c>
      <c r="W63" s="399"/>
      <c r="X63" s="399"/>
      <c r="Y63" s="381"/>
      <c r="Z63" s="27"/>
      <c r="AT63" s="183"/>
    </row>
    <row r="64" spans="1:47" ht="39.75" customHeight="1" thickBot="1" x14ac:dyDescent="0.3">
      <c r="A64" s="436"/>
      <c r="B64" s="406" t="s">
        <v>116</v>
      </c>
      <c r="C64" s="407"/>
      <c r="D64" s="408"/>
      <c r="E64" s="259" t="s">
        <v>117</v>
      </c>
      <c r="F64" s="305"/>
      <c r="G64" s="254" t="str">
        <f t="shared" si="6"/>
        <v>ACEPTABLE</v>
      </c>
      <c r="H64" s="248"/>
      <c r="I64" s="305"/>
      <c r="J64" s="304" t="str">
        <f t="shared" si="7"/>
        <v>INACEPTABLE</v>
      </c>
      <c r="L64" s="190">
        <v>9</v>
      </c>
      <c r="M64" s="313" t="str">
        <f t="shared" si="2"/>
        <v>ACEPTABLE</v>
      </c>
      <c r="N64" s="314">
        <v>24</v>
      </c>
      <c r="O64" s="393" t="str">
        <f t="shared" si="3"/>
        <v>ACEPTABLE</v>
      </c>
      <c r="P64" s="394"/>
      <c r="S64" s="183">
        <f t="shared" si="4"/>
        <v>1</v>
      </c>
      <c r="U64" s="183">
        <f t="shared" si="5"/>
        <v>1</v>
      </c>
      <c r="W64" s="50"/>
      <c r="X64" s="51"/>
      <c r="Y64" s="381"/>
      <c r="Z64" s="27"/>
      <c r="AT64" s="193"/>
    </row>
    <row r="65" spans="1:46" ht="17.25" customHeight="1" x14ac:dyDescent="0.25">
      <c r="E65" s="260" t="s">
        <v>118</v>
      </c>
      <c r="F65" s="305"/>
      <c r="G65" s="254" t="str">
        <f t="shared" si="6"/>
        <v>ACEPTABLE</v>
      </c>
      <c r="H65" s="306" t="s">
        <v>119</v>
      </c>
      <c r="I65" s="305"/>
      <c r="J65" s="304" t="str">
        <f t="shared" si="7"/>
        <v>ACEPTABLE</v>
      </c>
      <c r="L65" s="190">
        <v>10</v>
      </c>
      <c r="M65" s="313" t="str">
        <f t="shared" si="2"/>
        <v>ACEPTABLE</v>
      </c>
      <c r="N65" s="314">
        <v>25</v>
      </c>
      <c r="O65" s="393" t="str">
        <f t="shared" si="3"/>
        <v>ACEPTABLE</v>
      </c>
      <c r="P65" s="394"/>
      <c r="Q65" s="27"/>
      <c r="R65" s="27"/>
      <c r="S65" s="183">
        <f t="shared" si="4"/>
        <v>1</v>
      </c>
      <c r="U65" s="183">
        <f t="shared" si="5"/>
        <v>1</v>
      </c>
      <c r="W65" s="27"/>
      <c r="X65" s="27"/>
      <c r="Y65" s="381"/>
      <c r="Z65" s="27"/>
      <c r="AT65" s="183"/>
    </row>
    <row r="66" spans="1:46" ht="15" customHeight="1" x14ac:dyDescent="0.25">
      <c r="E66" s="259" t="s">
        <v>120</v>
      </c>
      <c r="F66" s="305"/>
      <c r="G66" s="254" t="str">
        <f t="shared" si="6"/>
        <v>ACEPTABLE</v>
      </c>
      <c r="H66" s="248" t="s">
        <v>121</v>
      </c>
      <c r="I66" s="305"/>
      <c r="J66" s="304" t="str">
        <f t="shared" si="7"/>
        <v>ACEPTABLE</v>
      </c>
      <c r="L66" s="190">
        <v>11</v>
      </c>
      <c r="M66" s="313" t="str">
        <f t="shared" si="2"/>
        <v>ACEPTABLE</v>
      </c>
      <c r="N66" s="314">
        <v>26</v>
      </c>
      <c r="O66" s="393" t="str">
        <f t="shared" si="3"/>
        <v>ACEPTABLE</v>
      </c>
      <c r="P66" s="394"/>
      <c r="Q66" s="194"/>
      <c r="R66" s="35"/>
      <c r="S66" s="183">
        <f t="shared" si="4"/>
        <v>1</v>
      </c>
      <c r="U66" s="183">
        <f t="shared" si="5"/>
        <v>1</v>
      </c>
      <c r="W66" s="27"/>
      <c r="X66" s="27"/>
      <c r="Y66" s="381"/>
      <c r="Z66" s="27"/>
      <c r="AT66" s="183"/>
    </row>
    <row r="67" spans="1:46" ht="18" customHeight="1" x14ac:dyDescent="0.25">
      <c r="E67" s="260" t="s">
        <v>122</v>
      </c>
      <c r="F67" s="305"/>
      <c r="G67" s="254" t="str">
        <f t="shared" si="6"/>
        <v>ACEPTABLE</v>
      </c>
      <c r="H67" s="306" t="s">
        <v>123</v>
      </c>
      <c r="I67" s="305"/>
      <c r="J67" s="304" t="str">
        <f t="shared" si="7"/>
        <v>ACEPTABLE</v>
      </c>
      <c r="L67" s="190">
        <v>12</v>
      </c>
      <c r="M67" s="313" t="str">
        <f t="shared" si="2"/>
        <v>ACEPTABLE</v>
      </c>
      <c r="N67" s="314">
        <v>27</v>
      </c>
      <c r="O67" s="393" t="str">
        <f t="shared" si="3"/>
        <v>ACEPTABLE</v>
      </c>
      <c r="P67" s="394"/>
      <c r="Q67" s="27"/>
      <c r="R67" s="381"/>
      <c r="S67" s="183">
        <f t="shared" si="4"/>
        <v>1</v>
      </c>
      <c r="U67" s="183">
        <f t="shared" si="5"/>
        <v>1</v>
      </c>
      <c r="W67" s="27"/>
      <c r="X67" s="27"/>
      <c r="Y67" s="381"/>
      <c r="Z67" s="27"/>
    </row>
    <row r="68" spans="1:46" ht="18" customHeight="1" x14ac:dyDescent="0.25">
      <c r="E68" s="259" t="s">
        <v>124</v>
      </c>
      <c r="F68" s="305"/>
      <c r="G68" s="254" t="str">
        <f t="shared" si="6"/>
        <v>ACEPTABLE</v>
      </c>
      <c r="H68" s="248" t="s">
        <v>125</v>
      </c>
      <c r="I68" s="305"/>
      <c r="J68" s="304" t="str">
        <f t="shared" si="7"/>
        <v>ACEPTABLE</v>
      </c>
      <c r="L68" s="190">
        <v>13</v>
      </c>
      <c r="M68" s="313" t="str">
        <f t="shared" si="2"/>
        <v>ACEPTABLE</v>
      </c>
      <c r="N68" s="314">
        <v>28</v>
      </c>
      <c r="O68" s="393" t="str">
        <f t="shared" si="3"/>
        <v>ACEPTABLE</v>
      </c>
      <c r="P68" s="394"/>
      <c r="Q68" s="27"/>
      <c r="R68" s="381"/>
      <c r="S68" s="183">
        <f t="shared" si="4"/>
        <v>1</v>
      </c>
      <c r="T68" s="195"/>
      <c r="U68" s="183">
        <f t="shared" si="5"/>
        <v>1</v>
      </c>
      <c r="V68" s="195"/>
      <c r="W68" s="27"/>
      <c r="X68" s="27"/>
      <c r="Y68" s="381"/>
      <c r="Z68" s="27"/>
    </row>
    <row r="69" spans="1:46" ht="30" customHeight="1" x14ac:dyDescent="0.25">
      <c r="E69" s="260" t="s">
        <v>126</v>
      </c>
      <c r="F69" s="305"/>
      <c r="G69" s="254" t="str">
        <f t="shared" si="6"/>
        <v>ACEPTABLE</v>
      </c>
      <c r="H69" s="306" t="s">
        <v>127</v>
      </c>
      <c r="I69" s="305"/>
      <c r="J69" s="304" t="str">
        <f t="shared" si="7"/>
        <v>ACEPTABLE</v>
      </c>
      <c r="L69" s="190">
        <v>14</v>
      </c>
      <c r="M69" s="313" t="str">
        <f t="shared" si="2"/>
        <v>ACEPTABLE</v>
      </c>
      <c r="N69" s="314">
        <v>29</v>
      </c>
      <c r="O69" s="393" t="str">
        <f t="shared" si="3"/>
        <v>ACEPTABLE</v>
      </c>
      <c r="P69" s="394"/>
      <c r="Q69" s="27"/>
      <c r="R69" s="381"/>
      <c r="S69" s="183">
        <f t="shared" si="4"/>
        <v>1</v>
      </c>
      <c r="U69" s="183">
        <f t="shared" si="5"/>
        <v>1</v>
      </c>
      <c r="W69" s="27"/>
      <c r="X69" s="27"/>
      <c r="Y69" s="381"/>
      <c r="Z69" s="27"/>
    </row>
    <row r="70" spans="1:46" ht="32.25" customHeight="1" thickBot="1" x14ac:dyDescent="0.3">
      <c r="E70" s="259" t="s">
        <v>128</v>
      </c>
      <c r="F70" s="305"/>
      <c r="G70" s="254" t="str">
        <f t="shared" si="6"/>
        <v>ACEPTABLE</v>
      </c>
      <c r="H70" s="248" t="s">
        <v>129</v>
      </c>
      <c r="I70" s="305"/>
      <c r="J70" s="304" t="str">
        <f t="shared" si="7"/>
        <v>ACEPTABLE</v>
      </c>
      <c r="L70" s="196">
        <v>15</v>
      </c>
      <c r="M70" s="315" t="str">
        <f t="shared" si="2"/>
        <v>INACEPTABLE</v>
      </c>
      <c r="N70" s="316">
        <v>30</v>
      </c>
      <c r="O70" s="395" t="str">
        <f t="shared" si="3"/>
        <v>ACEPTABLE</v>
      </c>
      <c r="P70" s="396"/>
      <c r="Q70" s="27"/>
      <c r="R70" s="381"/>
      <c r="S70" s="183">
        <f t="shared" si="4"/>
        <v>0</v>
      </c>
      <c r="U70" s="183">
        <f t="shared" si="5"/>
        <v>1</v>
      </c>
      <c r="W70" s="27"/>
      <c r="X70" s="27"/>
      <c r="Y70" s="27"/>
      <c r="Z70" s="27"/>
    </row>
    <row r="71" spans="1:46" ht="15.75" thickBot="1" x14ac:dyDescent="0.3">
      <c r="A71" s="197"/>
      <c r="B71" s="198"/>
      <c r="C71" s="74"/>
      <c r="D71" s="199"/>
      <c r="E71" s="261"/>
      <c r="F71" s="307"/>
      <c r="G71" s="308" t="str">
        <f t="shared" si="6"/>
        <v>INACEPTABLE</v>
      </c>
      <c r="H71" s="309" t="s">
        <v>130</v>
      </c>
      <c r="I71" s="307"/>
      <c r="J71" s="310" t="str">
        <f t="shared" si="7"/>
        <v>ACEPTABLE</v>
      </c>
      <c r="L71" s="397" t="s">
        <v>180</v>
      </c>
      <c r="M71" s="398"/>
      <c r="N71" s="398"/>
      <c r="O71" s="192">
        <f>IF(SUM(S56:U70)&lt;27,0,1)</f>
        <v>0</v>
      </c>
      <c r="P71" s="11"/>
      <c r="Q71" s="11"/>
      <c r="R71" s="381"/>
      <c r="W71" s="27"/>
      <c r="X71" s="27"/>
      <c r="Y71" s="27"/>
      <c r="Z71" s="27"/>
    </row>
    <row r="72" spans="1:46" ht="15.75" thickBot="1" x14ac:dyDescent="0.3">
      <c r="A72" s="9"/>
      <c r="B72" s="49"/>
      <c r="C72" s="49"/>
      <c r="D72" s="74"/>
      <c r="E72" s="144"/>
      <c r="F72" s="8"/>
      <c r="P72" s="399"/>
      <c r="Q72" s="399"/>
      <c r="R72" s="381"/>
      <c r="W72" s="27"/>
      <c r="X72" s="27"/>
      <c r="Y72" s="27"/>
      <c r="Z72" s="27"/>
    </row>
    <row r="73" spans="1:46" ht="30.75" customHeight="1" thickTop="1" x14ac:dyDescent="0.25">
      <c r="D73" s="200" t="s">
        <v>131</v>
      </c>
      <c r="E73" s="201"/>
      <c r="F73" s="202" t="s">
        <v>132</v>
      </c>
      <c r="G73" s="202"/>
      <c r="H73" s="202"/>
      <c r="I73" s="202"/>
      <c r="J73" s="202"/>
      <c r="K73" s="202"/>
      <c r="L73" s="203"/>
      <c r="M73" s="27"/>
      <c r="N73" s="27"/>
      <c r="O73" s="27"/>
      <c r="P73" s="50"/>
      <c r="Q73" s="51"/>
      <c r="R73" s="381"/>
    </row>
    <row r="74" spans="1:46" x14ac:dyDescent="0.25">
      <c r="D74" s="204" t="s">
        <v>133</v>
      </c>
      <c r="E74" s="48"/>
      <c r="F74" s="8" t="s">
        <v>134</v>
      </c>
      <c r="G74" s="8"/>
      <c r="H74" s="8" t="s">
        <v>135</v>
      </c>
      <c r="I74" s="8"/>
      <c r="J74" s="8"/>
      <c r="K74" s="8"/>
      <c r="L74" s="205"/>
      <c r="O74" s="8"/>
      <c r="P74" s="27"/>
      <c r="Q74" s="27"/>
      <c r="R74" s="381"/>
    </row>
    <row r="75" spans="1:46" x14ac:dyDescent="0.25">
      <c r="D75" s="206"/>
      <c r="E75" s="8"/>
      <c r="F75" s="8" t="s">
        <v>136</v>
      </c>
      <c r="G75" s="8"/>
      <c r="H75" s="8" t="s">
        <v>137</v>
      </c>
      <c r="I75" s="8"/>
      <c r="J75" s="8"/>
      <c r="K75" s="8"/>
      <c r="L75" s="205"/>
      <c r="O75" s="8"/>
      <c r="P75" s="27"/>
      <c r="Q75" s="27"/>
      <c r="R75" s="381"/>
    </row>
    <row r="76" spans="1:46" x14ac:dyDescent="0.25">
      <c r="D76" s="206"/>
      <c r="E76" s="8"/>
      <c r="F76" s="8" t="s">
        <v>138</v>
      </c>
      <c r="G76" s="8"/>
      <c r="H76" s="8"/>
      <c r="I76" s="8"/>
      <c r="J76" s="8"/>
      <c r="K76" s="8"/>
      <c r="L76" s="205"/>
      <c r="O76" s="8"/>
      <c r="P76" s="27"/>
      <c r="Q76" s="27"/>
      <c r="R76" s="381"/>
    </row>
    <row r="77" spans="1:46" ht="15.75" thickBot="1" x14ac:dyDescent="0.3">
      <c r="D77" s="207"/>
      <c r="E77" s="208"/>
      <c r="F77" s="209" t="s">
        <v>139</v>
      </c>
      <c r="G77" s="208"/>
      <c r="H77" s="208"/>
      <c r="I77" s="208"/>
      <c r="J77" s="208"/>
      <c r="K77" s="208"/>
      <c r="L77" s="210"/>
      <c r="O77" s="8"/>
      <c r="P77" s="27"/>
      <c r="Q77" s="27"/>
      <c r="R77" s="381"/>
    </row>
    <row r="78" spans="1:46" ht="15.75" thickTop="1" x14ac:dyDescent="0.25">
      <c r="O78" s="8"/>
      <c r="P78" s="27"/>
      <c r="Q78" s="27"/>
      <c r="R78" s="381"/>
    </row>
    <row r="79" spans="1:46" s="235" customFormat="1" x14ac:dyDescent="0.25">
      <c r="A79" s="240"/>
      <c r="B79" s="240"/>
      <c r="C79" s="240"/>
      <c r="D79" s="240"/>
      <c r="E79" s="240"/>
      <c r="F79" s="241"/>
      <c r="G79" s="240"/>
      <c r="H79" s="240"/>
      <c r="I79" s="240"/>
      <c r="J79" s="251"/>
      <c r="K79" s="251"/>
      <c r="L79" s="253"/>
      <c r="M79" s="251"/>
      <c r="N79" s="251"/>
      <c r="O79" s="251"/>
      <c r="P79" s="251"/>
    </row>
    <row r="80" spans="1:46" ht="15.75" thickBot="1" x14ac:dyDescent="0.3"/>
    <row r="81" spans="1:19" x14ac:dyDescent="0.25">
      <c r="A81" s="52" t="s">
        <v>17</v>
      </c>
      <c r="B81" s="53"/>
      <c r="C81" s="53"/>
      <c r="D81" s="53"/>
      <c r="E81" s="54"/>
      <c r="F81" s="53"/>
      <c r="G81" s="53"/>
      <c r="H81" s="53"/>
      <c r="I81" s="53"/>
      <c r="J81" s="53"/>
      <c r="K81" s="55"/>
      <c r="L81" s="56"/>
      <c r="M81" s="53"/>
      <c r="N81" s="57"/>
      <c r="O81" s="57"/>
      <c r="P81" s="55"/>
      <c r="S81" s="11"/>
    </row>
    <row r="82" spans="1:19" x14ac:dyDescent="0.25">
      <c r="A82" s="58"/>
      <c r="B82" s="11" t="s">
        <v>18</v>
      </c>
      <c r="C82" s="11"/>
      <c r="D82" s="11"/>
      <c r="E82" s="59"/>
      <c r="F82" s="11"/>
      <c r="G82" s="11"/>
      <c r="H82" s="11"/>
      <c r="I82" s="11"/>
      <c r="J82" s="11"/>
      <c r="K82" s="60"/>
      <c r="L82" s="61"/>
      <c r="M82" s="11"/>
      <c r="N82" s="62"/>
      <c r="O82" s="62"/>
      <c r="P82" s="60"/>
      <c r="S82" s="11"/>
    </row>
    <row r="83" spans="1:19" x14ac:dyDescent="0.25">
      <c r="A83" s="61"/>
      <c r="B83" s="11" t="s">
        <v>19</v>
      </c>
      <c r="C83" s="11"/>
      <c r="D83" s="11"/>
      <c r="E83" s="11"/>
      <c r="F83" s="11"/>
      <c r="G83" s="11"/>
      <c r="H83" s="11"/>
      <c r="I83" s="11"/>
      <c r="J83" s="63"/>
      <c r="K83" s="64"/>
      <c r="L83" s="61" t="s">
        <v>20</v>
      </c>
      <c r="M83" s="11"/>
      <c r="N83" s="65"/>
      <c r="O83" s="11" t="s">
        <v>21</v>
      </c>
      <c r="P83" s="60"/>
      <c r="S83" s="11"/>
    </row>
    <row r="84" spans="1:19" ht="15.75" thickBot="1" x14ac:dyDescent="0.3">
      <c r="A84" s="66"/>
      <c r="B84" s="67" t="s">
        <v>22</v>
      </c>
      <c r="C84" s="67"/>
      <c r="D84" s="67"/>
      <c r="E84" s="68"/>
      <c r="F84" s="69"/>
      <c r="G84" s="70"/>
      <c r="H84" s="70"/>
      <c r="I84" s="70"/>
      <c r="J84" s="71"/>
      <c r="K84" s="72"/>
      <c r="L84" s="66"/>
      <c r="M84" s="67"/>
      <c r="N84" s="67"/>
      <c r="O84" s="67"/>
      <c r="P84" s="73"/>
      <c r="S84" s="11"/>
    </row>
    <row r="85" spans="1:19" ht="15.75" thickBot="1" x14ac:dyDescent="0.3">
      <c r="A85" s="61"/>
      <c r="B85" s="11"/>
      <c r="C85" s="11"/>
      <c r="D85" s="11"/>
      <c r="E85" s="74"/>
      <c r="F85" s="75"/>
      <c r="G85" s="76"/>
      <c r="H85" s="76"/>
      <c r="I85" s="76"/>
      <c r="J85" s="24"/>
      <c r="K85" s="24"/>
      <c r="L85" s="11"/>
      <c r="M85" s="11"/>
      <c r="N85" s="11"/>
      <c r="O85" s="11"/>
      <c r="P85" s="11"/>
      <c r="Q85" s="11"/>
      <c r="R85" s="11"/>
      <c r="S85" s="11"/>
    </row>
    <row r="86" spans="1:19" ht="15.75" thickBot="1" x14ac:dyDescent="0.3">
      <c r="A86" s="77" t="s">
        <v>23</v>
      </c>
      <c r="B86" s="53"/>
      <c r="C86" s="53"/>
      <c r="D86" s="53"/>
      <c r="E86" s="53"/>
      <c r="F86" s="53"/>
      <c r="G86" s="53"/>
      <c r="H86" s="53"/>
      <c r="I86" s="53"/>
      <c r="J86" s="53"/>
      <c r="K86" s="3" t="s">
        <v>1</v>
      </c>
      <c r="L86" s="225" t="s">
        <v>24</v>
      </c>
      <c r="M86" s="225" t="s">
        <v>1</v>
      </c>
      <c r="N86" s="225" t="s">
        <v>25</v>
      </c>
      <c r="O86" s="225" t="s">
        <v>26</v>
      </c>
      <c r="P86" s="78" t="s">
        <v>27</v>
      </c>
      <c r="Q86" s="382" t="s">
        <v>2</v>
      </c>
      <c r="R86" s="383"/>
      <c r="S86" s="332" t="s">
        <v>3</v>
      </c>
    </row>
    <row r="87" spans="1:19" ht="15.75" customHeight="1" x14ac:dyDescent="0.25">
      <c r="A87" s="61"/>
      <c r="B87" s="11"/>
      <c r="C87" s="11"/>
      <c r="D87" s="11"/>
      <c r="E87" s="341" t="s">
        <v>28</v>
      </c>
      <c r="F87" s="384" t="s">
        <v>29</v>
      </c>
      <c r="G87" s="384"/>
      <c r="H87" s="384"/>
      <c r="I87" s="384"/>
      <c r="J87" s="384"/>
      <c r="K87" s="79" t="s">
        <v>30</v>
      </c>
      <c r="L87" s="80">
        <v>5</v>
      </c>
      <c r="M87" s="81">
        <v>1</v>
      </c>
      <c r="N87" s="82">
        <f>+L87*M87</f>
        <v>5</v>
      </c>
      <c r="O87" s="82">
        <v>1</v>
      </c>
      <c r="P87" s="83">
        <f>+L87*O87</f>
        <v>5</v>
      </c>
      <c r="Q87" s="11"/>
      <c r="R87" s="60"/>
      <c r="S87" s="385" t="str">
        <f>+IF(R91="INACEPTABLE","PENALIZACIÓN","ACEPTABLE")</f>
        <v>ACEPTABLE</v>
      </c>
    </row>
    <row r="88" spans="1:19" x14ac:dyDescent="0.25">
      <c r="A88" s="84"/>
      <c r="B88" s="11"/>
      <c r="C88" s="11"/>
      <c r="D88" s="11"/>
      <c r="E88" s="342" t="s">
        <v>31</v>
      </c>
      <c r="F88" s="388" t="s">
        <v>32</v>
      </c>
      <c r="G88" s="388"/>
      <c r="H88" s="388"/>
      <c r="I88" s="388"/>
      <c r="J88" s="85"/>
      <c r="K88" s="79" t="s">
        <v>30</v>
      </c>
      <c r="L88" s="86">
        <v>3</v>
      </c>
      <c r="M88" s="87">
        <v>0</v>
      </c>
      <c r="N88" s="88">
        <f t="shared" ref="N88:N90" si="8">+L88*M88</f>
        <v>0</v>
      </c>
      <c r="O88" s="88">
        <v>1</v>
      </c>
      <c r="P88" s="89">
        <f t="shared" ref="P88:P90" si="9">+L88*O88</f>
        <v>3</v>
      </c>
      <c r="Q88" s="11"/>
      <c r="R88" s="60"/>
      <c r="S88" s="386"/>
    </row>
    <row r="89" spans="1:19" x14ac:dyDescent="0.25">
      <c r="A89" s="84"/>
      <c r="B89" s="11"/>
      <c r="C89" s="11"/>
      <c r="D89" s="11"/>
      <c r="E89" s="341" t="s">
        <v>33</v>
      </c>
      <c r="F89" s="384" t="s">
        <v>34</v>
      </c>
      <c r="G89" s="384"/>
      <c r="H89" s="384"/>
      <c r="I89" s="384"/>
      <c r="J89" s="384"/>
      <c r="K89" s="79" t="s">
        <v>30</v>
      </c>
      <c r="L89" s="86">
        <v>4</v>
      </c>
      <c r="M89" s="87">
        <v>1</v>
      </c>
      <c r="N89" s="88">
        <f t="shared" si="8"/>
        <v>4</v>
      </c>
      <c r="O89" s="88">
        <v>1</v>
      </c>
      <c r="P89" s="89">
        <f t="shared" si="9"/>
        <v>4</v>
      </c>
      <c r="Q89" s="11"/>
      <c r="R89" s="60"/>
      <c r="S89" s="386"/>
    </row>
    <row r="90" spans="1:19" ht="15.75" customHeight="1" x14ac:dyDescent="0.25">
      <c r="A90" s="61"/>
      <c r="B90" s="11"/>
      <c r="C90" s="11"/>
      <c r="D90" s="11"/>
      <c r="E90" s="342" t="s">
        <v>35</v>
      </c>
      <c r="F90" s="388" t="s">
        <v>36</v>
      </c>
      <c r="G90" s="388"/>
      <c r="H90" s="388"/>
      <c r="I90" s="388"/>
      <c r="J90" s="85"/>
      <c r="K90" s="79" t="s">
        <v>30</v>
      </c>
      <c r="L90" s="86">
        <v>4</v>
      </c>
      <c r="M90" s="87">
        <v>1</v>
      </c>
      <c r="N90" s="88">
        <f t="shared" si="8"/>
        <v>4</v>
      </c>
      <c r="O90" s="88">
        <v>1</v>
      </c>
      <c r="P90" s="89">
        <f t="shared" si="9"/>
        <v>4</v>
      </c>
      <c r="Q90" s="389" t="s">
        <v>2</v>
      </c>
      <c r="R90" s="390"/>
      <c r="S90" s="386"/>
    </row>
    <row r="91" spans="1:19" ht="15.75" thickBot="1" x14ac:dyDescent="0.3">
      <c r="A91" s="66"/>
      <c r="B91" s="67"/>
      <c r="C91" s="67"/>
      <c r="D91" s="67"/>
      <c r="E91" s="67"/>
      <c r="F91" s="67"/>
      <c r="G91" s="67"/>
      <c r="H91" s="67"/>
      <c r="I91" s="67"/>
      <c r="J91" s="67"/>
      <c r="K91" s="73"/>
      <c r="L91" s="67"/>
      <c r="M91" s="90" t="s">
        <v>37</v>
      </c>
      <c r="N91" s="91">
        <f>SUM(N87:N90)</f>
        <v>13</v>
      </c>
      <c r="O91" s="90" t="s">
        <v>38</v>
      </c>
      <c r="P91" s="92">
        <f>SUM(P87:P90)</f>
        <v>16</v>
      </c>
      <c r="Q91" s="333">
        <f>+N91/P91*10</f>
        <v>8.125</v>
      </c>
      <c r="R91" s="334" t="str">
        <f>+IF(Q91&lt;7,"INACEPTABLE","ACEPTABLE")</f>
        <v>ACEPTABLE</v>
      </c>
      <c r="S91" s="387"/>
    </row>
    <row r="92" spans="1:19" ht="15.75" thickBo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30"/>
      <c r="N92" s="24"/>
      <c r="O92" s="30"/>
      <c r="P92" s="24"/>
      <c r="Q92" s="93"/>
      <c r="R92" s="94"/>
      <c r="S92" s="95"/>
    </row>
    <row r="93" spans="1:19" ht="15.75" thickBot="1" x14ac:dyDescent="0.3">
      <c r="A93" s="96" t="s">
        <v>39</v>
      </c>
      <c r="B93" s="53"/>
      <c r="C93" s="53"/>
      <c r="D93" s="53"/>
      <c r="E93" s="53"/>
      <c r="F93" s="53"/>
      <c r="G93" s="53"/>
      <c r="H93" s="53"/>
      <c r="I93" s="53"/>
      <c r="J93" s="55"/>
      <c r="K93" s="3" t="s">
        <v>1</v>
      </c>
      <c r="L93" s="4" t="s">
        <v>24</v>
      </c>
      <c r="M93" s="4" t="s">
        <v>1</v>
      </c>
      <c r="N93" s="4" t="s">
        <v>25</v>
      </c>
      <c r="O93" s="4" t="s">
        <v>26</v>
      </c>
      <c r="P93" s="78" t="s">
        <v>27</v>
      </c>
      <c r="Q93" s="391" t="s">
        <v>40</v>
      </c>
      <c r="R93" s="392"/>
      <c r="S93" s="97" t="s">
        <v>3</v>
      </c>
    </row>
    <row r="94" spans="1:19" ht="31.5" customHeight="1" x14ac:dyDescent="0.25">
      <c r="A94" s="61"/>
      <c r="B94" s="11"/>
      <c r="C94" s="11"/>
      <c r="D94" s="11"/>
      <c r="E94" s="343" t="s">
        <v>41</v>
      </c>
      <c r="F94" s="375" t="s">
        <v>186</v>
      </c>
      <c r="G94" s="375"/>
      <c r="H94" s="375"/>
      <c r="I94" s="375"/>
      <c r="J94" s="376"/>
      <c r="K94" s="335" t="s">
        <v>30</v>
      </c>
      <c r="L94" s="98">
        <v>5</v>
      </c>
      <c r="M94" s="99">
        <v>1</v>
      </c>
      <c r="N94" s="100">
        <f>+L94*M94</f>
        <v>5</v>
      </c>
      <c r="O94" s="100">
        <v>1</v>
      </c>
      <c r="P94" s="101">
        <f>+L94*O94</f>
        <v>5</v>
      </c>
      <c r="Q94" s="53"/>
      <c r="R94" s="53"/>
      <c r="S94" s="364" t="str">
        <f>+IF(R97="INACEPTABLE","PENALIZACIÓN","ACEPTABLE")</f>
        <v>ACEPTABLE</v>
      </c>
    </row>
    <row r="95" spans="1:19" ht="48.75" customHeight="1" x14ac:dyDescent="0.25">
      <c r="A95" s="102"/>
      <c r="B95" s="11"/>
      <c r="C95" s="11"/>
      <c r="D95" s="11"/>
      <c r="E95" s="344" t="s">
        <v>42</v>
      </c>
      <c r="F95" s="377" t="s">
        <v>43</v>
      </c>
      <c r="G95" s="377"/>
      <c r="H95" s="377"/>
      <c r="I95" s="377"/>
      <c r="J95" s="378"/>
      <c r="K95" s="335" t="s">
        <v>30</v>
      </c>
      <c r="L95" s="103">
        <v>4</v>
      </c>
      <c r="M95" s="104">
        <v>0</v>
      </c>
      <c r="N95" s="105">
        <f t="shared" ref="N95:N96" si="10">+L95*M95</f>
        <v>0</v>
      </c>
      <c r="O95" s="105">
        <v>1</v>
      </c>
      <c r="P95" s="106">
        <f t="shared" ref="P95:P96" si="11">+L95*O95</f>
        <v>4</v>
      </c>
      <c r="Q95" s="11"/>
      <c r="R95" s="11"/>
      <c r="S95" s="365"/>
    </row>
    <row r="96" spans="1:19" ht="30" customHeight="1" x14ac:dyDescent="0.25">
      <c r="A96" s="61"/>
      <c r="B96" s="11"/>
      <c r="C96" s="11"/>
      <c r="D96" s="11"/>
      <c r="E96" s="343" t="s">
        <v>44</v>
      </c>
      <c r="F96" s="375" t="s">
        <v>185</v>
      </c>
      <c r="G96" s="375"/>
      <c r="H96" s="375"/>
      <c r="I96" s="375"/>
      <c r="J96" s="376"/>
      <c r="K96" s="335" t="s">
        <v>30</v>
      </c>
      <c r="L96" s="103">
        <v>4</v>
      </c>
      <c r="M96" s="104">
        <v>1</v>
      </c>
      <c r="N96" s="105">
        <f t="shared" si="10"/>
        <v>4</v>
      </c>
      <c r="O96" s="105">
        <v>1</v>
      </c>
      <c r="P96" s="106">
        <f t="shared" si="11"/>
        <v>4</v>
      </c>
      <c r="Q96" s="11"/>
      <c r="R96" s="11"/>
      <c r="S96" s="365"/>
    </row>
    <row r="97" spans="1:19" ht="30.75" customHeight="1" x14ac:dyDescent="0.25">
      <c r="A97" s="61"/>
      <c r="B97" s="11"/>
      <c r="C97" s="11"/>
      <c r="D97" s="11"/>
      <c r="E97" s="344" t="s">
        <v>45</v>
      </c>
      <c r="F97" s="377" t="s">
        <v>46</v>
      </c>
      <c r="G97" s="377"/>
      <c r="H97" s="377"/>
      <c r="I97" s="377"/>
      <c r="J97" s="378"/>
      <c r="K97" s="335" t="s">
        <v>30</v>
      </c>
      <c r="L97" s="98">
        <v>5</v>
      </c>
      <c r="M97" s="99">
        <v>1</v>
      </c>
      <c r="N97" s="100">
        <f>+L97*M97</f>
        <v>5</v>
      </c>
      <c r="O97" s="100">
        <v>1</v>
      </c>
      <c r="P97" s="101">
        <f>+L97*O97</f>
        <v>5</v>
      </c>
      <c r="Q97" s="11"/>
      <c r="R97" s="11"/>
      <c r="S97" s="365"/>
    </row>
    <row r="98" spans="1:19" ht="53.25" customHeight="1" x14ac:dyDescent="0.25">
      <c r="A98" s="61"/>
      <c r="B98" s="11"/>
      <c r="C98" s="11"/>
      <c r="D98" s="11"/>
      <c r="E98" s="343" t="s">
        <v>47</v>
      </c>
      <c r="F98" s="375" t="s">
        <v>184</v>
      </c>
      <c r="G98" s="375"/>
      <c r="H98" s="375"/>
      <c r="I98" s="375"/>
      <c r="J98" s="376"/>
      <c r="K98" s="335" t="s">
        <v>30</v>
      </c>
      <c r="L98" s="103">
        <v>3</v>
      </c>
      <c r="M98" s="104">
        <v>0</v>
      </c>
      <c r="N98" s="105">
        <f t="shared" ref="N98:N99" si="12">+L98*M98</f>
        <v>0</v>
      </c>
      <c r="O98" s="105">
        <v>1</v>
      </c>
      <c r="P98" s="106">
        <f t="shared" ref="P98:P99" si="13">+L98*O98</f>
        <v>3</v>
      </c>
      <c r="Q98" s="11"/>
      <c r="R98" s="11"/>
      <c r="S98" s="365"/>
    </row>
    <row r="99" spans="1:19" ht="29.25" customHeight="1" x14ac:dyDescent="0.25">
      <c r="A99" s="61"/>
      <c r="B99" s="11"/>
      <c r="C99" s="11"/>
      <c r="D99" s="11"/>
      <c r="E99" s="344" t="s">
        <v>48</v>
      </c>
      <c r="F99" s="377" t="s">
        <v>49</v>
      </c>
      <c r="G99" s="377"/>
      <c r="H99" s="377"/>
      <c r="I99" s="377"/>
      <c r="J99" s="378"/>
      <c r="K99" s="335" t="s">
        <v>30</v>
      </c>
      <c r="L99" s="103">
        <v>4</v>
      </c>
      <c r="M99" s="104">
        <v>1</v>
      </c>
      <c r="N99" s="105">
        <f t="shared" si="12"/>
        <v>4</v>
      </c>
      <c r="O99" s="105">
        <v>1</v>
      </c>
      <c r="P99" s="106">
        <f t="shared" si="13"/>
        <v>4</v>
      </c>
      <c r="Q99" s="11"/>
      <c r="R99" s="11"/>
      <c r="S99" s="365"/>
    </row>
    <row r="100" spans="1:19" ht="30" customHeight="1" x14ac:dyDescent="0.25">
      <c r="A100" s="61"/>
      <c r="B100" s="11"/>
      <c r="C100" s="11"/>
      <c r="D100" s="11"/>
      <c r="E100" s="343" t="s">
        <v>50</v>
      </c>
      <c r="F100" s="375" t="s">
        <v>51</v>
      </c>
      <c r="G100" s="375"/>
      <c r="H100" s="375"/>
      <c r="I100" s="375"/>
      <c r="J100" s="376"/>
      <c r="K100" s="335" t="s">
        <v>30</v>
      </c>
      <c r="L100" s="98">
        <v>5</v>
      </c>
      <c r="M100" s="99">
        <v>1</v>
      </c>
      <c r="N100" s="100">
        <f>+L100*M100</f>
        <v>5</v>
      </c>
      <c r="O100" s="100">
        <v>1</v>
      </c>
      <c r="P100" s="101">
        <f>+L100*O100</f>
        <v>5</v>
      </c>
      <c r="Q100" s="11"/>
      <c r="R100" s="11"/>
      <c r="S100" s="365"/>
    </row>
    <row r="101" spans="1:19" ht="45" customHeight="1" x14ac:dyDescent="0.25">
      <c r="A101" s="61"/>
      <c r="B101" s="11"/>
      <c r="C101" s="11"/>
      <c r="D101" s="11"/>
      <c r="E101" s="344" t="s">
        <v>52</v>
      </c>
      <c r="F101" s="377" t="s">
        <v>53</v>
      </c>
      <c r="G101" s="377"/>
      <c r="H101" s="377"/>
      <c r="I101" s="377"/>
      <c r="J101" s="378"/>
      <c r="K101" s="335" t="s">
        <v>30</v>
      </c>
      <c r="L101" s="103">
        <v>3</v>
      </c>
      <c r="M101" s="104">
        <v>0</v>
      </c>
      <c r="N101" s="105">
        <f t="shared" ref="N101:N102" si="14">+L101*M101</f>
        <v>0</v>
      </c>
      <c r="O101" s="105">
        <v>1</v>
      </c>
      <c r="P101" s="106">
        <f t="shared" ref="P101:P102" si="15">+L101*O101</f>
        <v>3</v>
      </c>
      <c r="Q101" s="107"/>
      <c r="R101" s="11"/>
      <c r="S101" s="365"/>
    </row>
    <row r="102" spans="1:19" ht="69" customHeight="1" x14ac:dyDescent="0.25">
      <c r="A102" s="61"/>
      <c r="B102" s="11"/>
      <c r="C102" s="11"/>
      <c r="D102" s="11"/>
      <c r="E102" s="343" t="s">
        <v>54</v>
      </c>
      <c r="F102" s="375" t="s">
        <v>55</v>
      </c>
      <c r="G102" s="375"/>
      <c r="H102" s="375"/>
      <c r="I102" s="375"/>
      <c r="J102" s="376"/>
      <c r="K102" s="335" t="s">
        <v>30</v>
      </c>
      <c r="L102" s="103">
        <v>3</v>
      </c>
      <c r="M102" s="104">
        <v>1</v>
      </c>
      <c r="N102" s="105">
        <f t="shared" si="14"/>
        <v>3</v>
      </c>
      <c r="O102" s="105">
        <v>1</v>
      </c>
      <c r="P102" s="106">
        <f t="shared" si="15"/>
        <v>3</v>
      </c>
      <c r="Q102" s="379" t="s">
        <v>40</v>
      </c>
      <c r="R102" s="380"/>
      <c r="S102" s="365"/>
    </row>
    <row r="103" spans="1:19" ht="15.75" thickBot="1" x14ac:dyDescent="0.3">
      <c r="A103" s="66"/>
      <c r="B103" s="67"/>
      <c r="C103" s="67"/>
      <c r="D103" s="67"/>
      <c r="E103" s="108"/>
      <c r="F103" s="69"/>
      <c r="G103" s="109"/>
      <c r="H103" s="70"/>
      <c r="I103" s="70"/>
      <c r="J103" s="73"/>
      <c r="K103" s="336"/>
      <c r="L103" s="337"/>
      <c r="M103" s="338" t="s">
        <v>37</v>
      </c>
      <c r="N103" s="339">
        <f>SUM(N94:N102)</f>
        <v>26</v>
      </c>
      <c r="O103" s="338" t="s">
        <v>38</v>
      </c>
      <c r="P103" s="340">
        <f>SUM(P94:P102)</f>
        <v>36</v>
      </c>
      <c r="Q103" s="110">
        <f>+N103/P103*10</f>
        <v>7.2222222222222223</v>
      </c>
      <c r="R103" s="111" t="str">
        <f>+IF(Q103&lt;7,"INACEPTABLE","ACEPTABLE")</f>
        <v>ACEPTABLE</v>
      </c>
      <c r="S103" s="366"/>
    </row>
    <row r="104" spans="1:19" ht="15.75" thickBot="1" x14ac:dyDescent="0.3">
      <c r="A104" s="11"/>
      <c r="B104" s="11"/>
      <c r="C104" s="11"/>
      <c r="D104" s="11"/>
      <c r="E104" s="112"/>
      <c r="F104" s="75"/>
      <c r="G104" s="113"/>
      <c r="H104" s="76"/>
      <c r="I104" s="76"/>
      <c r="J104" s="11"/>
      <c r="K104" s="24"/>
      <c r="L104" s="11"/>
      <c r="M104" s="30"/>
      <c r="N104" s="24"/>
      <c r="O104" s="30"/>
      <c r="P104" s="24"/>
      <c r="Q104" s="11"/>
      <c r="R104" s="11"/>
      <c r="S104" s="11"/>
    </row>
    <row r="105" spans="1:19" ht="15.75" thickBot="1" x14ac:dyDescent="0.3">
      <c r="A105" s="360" t="s">
        <v>56</v>
      </c>
      <c r="B105" s="361"/>
      <c r="C105" s="361"/>
      <c r="D105" s="361"/>
      <c r="E105" s="114"/>
      <c r="F105" s="115"/>
      <c r="G105" s="116"/>
      <c r="H105" s="117"/>
      <c r="I105" s="117"/>
      <c r="J105" s="55"/>
      <c r="K105" s="3" t="s">
        <v>1</v>
      </c>
      <c r="L105" s="118" t="s">
        <v>24</v>
      </c>
      <c r="M105" s="118" t="s">
        <v>1</v>
      </c>
      <c r="N105" s="118" t="s">
        <v>25</v>
      </c>
      <c r="O105" s="118" t="s">
        <v>26</v>
      </c>
      <c r="P105" s="119" t="s">
        <v>27</v>
      </c>
      <c r="Q105" s="362" t="s">
        <v>57</v>
      </c>
      <c r="R105" s="363"/>
      <c r="S105" s="120" t="s">
        <v>3</v>
      </c>
    </row>
    <row r="106" spans="1:19" x14ac:dyDescent="0.25">
      <c r="A106" s="61"/>
      <c r="B106" s="121"/>
      <c r="C106" s="122"/>
      <c r="D106" s="123"/>
      <c r="E106" s="124" t="s">
        <v>58</v>
      </c>
      <c r="F106" s="125" t="s">
        <v>59</v>
      </c>
      <c r="G106" s="124"/>
      <c r="H106" s="126"/>
      <c r="I106" s="127"/>
      <c r="J106" s="329"/>
      <c r="K106" s="79" t="s">
        <v>30</v>
      </c>
      <c r="L106" s="80">
        <v>5</v>
      </c>
      <c r="M106" s="81">
        <v>1</v>
      </c>
      <c r="N106" s="82">
        <f>+L106*M106</f>
        <v>5</v>
      </c>
      <c r="O106" s="82">
        <v>1</v>
      </c>
      <c r="P106" s="128">
        <f>+L106*O106</f>
        <v>5</v>
      </c>
      <c r="Q106" s="11"/>
      <c r="R106" s="11"/>
      <c r="S106" s="364" t="str">
        <f>+IF(R112="INACEPTABLE","PENALIZACIÓN","ACEPTABLE")</f>
        <v>ACEPTABLE</v>
      </c>
    </row>
    <row r="107" spans="1:19" ht="15" customHeight="1" x14ac:dyDescent="0.25">
      <c r="A107" s="102"/>
      <c r="B107" s="11"/>
      <c r="C107" s="11"/>
      <c r="D107" s="11"/>
      <c r="E107" s="129" t="s">
        <v>60</v>
      </c>
      <c r="F107" s="367" t="s">
        <v>61</v>
      </c>
      <c r="G107" s="368"/>
      <c r="H107" s="368"/>
      <c r="I107" s="369"/>
      <c r="J107" s="330"/>
      <c r="K107" s="79" t="s">
        <v>30</v>
      </c>
      <c r="L107" s="86">
        <v>4</v>
      </c>
      <c r="M107" s="87">
        <v>1</v>
      </c>
      <c r="N107" s="88">
        <f t="shared" ref="N107:N109" si="16">+L107*M107</f>
        <v>4</v>
      </c>
      <c r="O107" s="88">
        <v>1</v>
      </c>
      <c r="P107" s="130">
        <f t="shared" ref="P107:P109" si="17">+L107*O107</f>
        <v>4</v>
      </c>
      <c r="Q107" s="107"/>
      <c r="R107" s="11"/>
      <c r="S107" s="365"/>
    </row>
    <row r="108" spans="1:19" ht="15" customHeight="1" x14ac:dyDescent="0.25">
      <c r="A108" s="102"/>
      <c r="B108" s="11"/>
      <c r="C108" s="11"/>
      <c r="D108" s="11"/>
      <c r="E108" s="124" t="s">
        <v>62</v>
      </c>
      <c r="F108" s="370" t="s">
        <v>63</v>
      </c>
      <c r="G108" s="371"/>
      <c r="H108" s="371"/>
      <c r="I108" s="371"/>
      <c r="J108" s="372"/>
      <c r="K108" s="79" t="s">
        <v>30</v>
      </c>
      <c r="L108" s="86">
        <v>4</v>
      </c>
      <c r="M108" s="87">
        <v>1</v>
      </c>
      <c r="N108" s="88">
        <f t="shared" si="16"/>
        <v>4</v>
      </c>
      <c r="O108" s="88">
        <v>1</v>
      </c>
      <c r="P108" s="130">
        <f t="shared" si="17"/>
        <v>4</v>
      </c>
      <c r="Q108" s="107"/>
      <c r="R108" s="11"/>
      <c r="S108" s="365"/>
    </row>
    <row r="109" spans="1:19" x14ac:dyDescent="0.25">
      <c r="A109" s="102"/>
      <c r="B109" s="11"/>
      <c r="C109" s="11"/>
      <c r="D109" s="11"/>
      <c r="E109" s="129" t="s">
        <v>64</v>
      </c>
      <c r="F109" s="367" t="s">
        <v>65</v>
      </c>
      <c r="G109" s="368"/>
      <c r="H109" s="368"/>
      <c r="I109" s="369"/>
      <c r="J109" s="330"/>
      <c r="K109" s="79" t="s">
        <v>30</v>
      </c>
      <c r="L109" s="86">
        <v>3</v>
      </c>
      <c r="M109" s="87">
        <v>1</v>
      </c>
      <c r="N109" s="88">
        <f t="shared" si="16"/>
        <v>3</v>
      </c>
      <c r="O109" s="88">
        <v>1</v>
      </c>
      <c r="P109" s="130">
        <f t="shared" si="17"/>
        <v>3</v>
      </c>
      <c r="Q109" s="373" t="s">
        <v>57</v>
      </c>
      <c r="R109" s="374"/>
      <c r="S109" s="365"/>
    </row>
    <row r="110" spans="1:19" ht="15.75" thickBot="1" x14ac:dyDescent="0.3">
      <c r="A110" s="131"/>
      <c r="B110" s="67"/>
      <c r="C110" s="67"/>
      <c r="D110" s="67"/>
      <c r="E110" s="132"/>
      <c r="F110" s="69"/>
      <c r="G110" s="67"/>
      <c r="H110" s="132"/>
      <c r="I110" s="133"/>
      <c r="J110" s="331"/>
      <c r="K110" s="134"/>
      <c r="L110" s="135"/>
      <c r="M110" s="90" t="s">
        <v>37</v>
      </c>
      <c r="N110" s="91">
        <f>SUM(N106:N109)</f>
        <v>16</v>
      </c>
      <c r="O110" s="90" t="s">
        <v>38</v>
      </c>
      <c r="P110" s="92">
        <f>SUM(P106:P109)</f>
        <v>16</v>
      </c>
      <c r="Q110" s="110">
        <f>+N110/P110*10</f>
        <v>10</v>
      </c>
      <c r="R110" s="111" t="str">
        <f>+IF(Q110&lt;7,"INACEPTABLE","ACEPTABLE")</f>
        <v>ACEPTABLE</v>
      </c>
      <c r="S110" s="366"/>
    </row>
    <row r="111" spans="1:19" x14ac:dyDescent="0.25">
      <c r="A111" s="136"/>
      <c r="B111" s="11"/>
      <c r="C111" s="11"/>
      <c r="D111" s="11"/>
      <c r="E111" s="11"/>
      <c r="F111" s="75"/>
      <c r="G111" s="11"/>
      <c r="H111" s="137"/>
      <c r="I111" s="138"/>
      <c r="J111" s="76"/>
      <c r="K111" s="76"/>
      <c r="L111" s="139"/>
      <c r="M111" s="30"/>
      <c r="N111" s="24"/>
      <c r="O111" s="30"/>
      <c r="P111" s="24"/>
      <c r="Q111" s="50"/>
      <c r="R111" s="24"/>
      <c r="S111" s="140"/>
    </row>
    <row r="112" spans="1:19" ht="15.75" hidden="1" thickBot="1" x14ac:dyDescent="0.3">
      <c r="A112" s="136"/>
      <c r="B112" s="11"/>
      <c r="C112" s="11"/>
      <c r="D112" s="512" t="s">
        <v>66</v>
      </c>
      <c r="E112" s="513"/>
      <c r="F112" s="513"/>
      <c r="G112" s="513"/>
      <c r="H112" s="513"/>
      <c r="I112" s="513"/>
      <c r="J112" s="513"/>
      <c r="K112" s="514"/>
      <c r="L112" s="141" t="s">
        <v>67</v>
      </c>
      <c r="M112" s="142" t="s">
        <v>68</v>
      </c>
      <c r="N112" s="11"/>
      <c r="O112" s="11"/>
      <c r="P112" s="62"/>
      <c r="Q112" s="11"/>
      <c r="R112" s="11"/>
      <c r="S112" s="95"/>
    </row>
    <row r="113" spans="1:21" ht="15.75" thickBot="1" x14ac:dyDescent="0.3">
      <c r="A113" s="136"/>
      <c r="B113" s="11"/>
      <c r="C113" s="11"/>
      <c r="D113" s="11"/>
      <c r="E113" s="11"/>
      <c r="F113" s="75"/>
      <c r="G113" s="11"/>
      <c r="H113" s="74"/>
      <c r="I113" s="143"/>
      <c r="J113" s="143"/>
      <c r="K113" s="143"/>
      <c r="L113" s="144"/>
      <c r="M113" s="24"/>
      <c r="N113" s="24"/>
      <c r="O113" s="24"/>
      <c r="P113" s="145"/>
      <c r="Q113" s="24"/>
      <c r="R113" s="24"/>
      <c r="S113" s="140"/>
    </row>
    <row r="114" spans="1:21" ht="15.75" thickBot="1" x14ac:dyDescent="0.3">
      <c r="A114" s="136"/>
      <c r="B114" s="11"/>
      <c r="C114" s="11"/>
      <c r="D114" s="11"/>
      <c r="E114" s="11"/>
      <c r="F114" s="75"/>
      <c r="G114" s="11"/>
      <c r="H114" s="74"/>
      <c r="I114" s="143"/>
      <c r="J114" s="143"/>
      <c r="K114" s="143"/>
      <c r="L114" s="146" t="s">
        <v>69</v>
      </c>
      <c r="M114" s="147" t="s">
        <v>70</v>
      </c>
      <c r="N114" s="147" t="s">
        <v>71</v>
      </c>
      <c r="O114" s="148" t="s">
        <v>72</v>
      </c>
      <c r="P114" s="146" t="s">
        <v>69</v>
      </c>
      <c r="Q114" s="148" t="s">
        <v>3</v>
      </c>
      <c r="R114" s="1"/>
    </row>
    <row r="115" spans="1:21" x14ac:dyDescent="0.25">
      <c r="A115" s="482" t="s">
        <v>192</v>
      </c>
      <c r="B115" s="483"/>
      <c r="C115" s="483"/>
      <c r="D115" s="484"/>
      <c r="E115" s="326"/>
      <c r="F115" s="149" t="s">
        <v>73</v>
      </c>
      <c r="G115" s="150"/>
      <c r="H115" s="150"/>
      <c r="I115" s="150"/>
      <c r="J115" s="151"/>
      <c r="K115" s="152"/>
      <c r="L115" s="153">
        <f>N14</f>
        <v>10</v>
      </c>
      <c r="M115" s="154">
        <v>5</v>
      </c>
      <c r="N115" s="155">
        <f>+L115*M115</f>
        <v>50</v>
      </c>
      <c r="O115" s="515">
        <f>+(M115*10+M116*10+M117*10+M118*10+M119*10)</f>
        <v>160</v>
      </c>
      <c r="P115" s="518">
        <f>+IF(M112="NO",(N120/O115*10),0)</f>
        <v>7.9340277777777777</v>
      </c>
      <c r="Q115" s="519" t="str">
        <f>+IF(P115&lt;=8,"PENALIZACIÓN","ACEPTABLE")</f>
        <v>PENALIZACIÓN</v>
      </c>
      <c r="R115" s="246" t="s">
        <v>74</v>
      </c>
      <c r="S115" s="156" t="s">
        <v>75</v>
      </c>
    </row>
    <row r="116" spans="1:21" x14ac:dyDescent="0.25">
      <c r="A116" s="485"/>
      <c r="B116" s="486"/>
      <c r="C116" s="486"/>
      <c r="D116" s="487"/>
      <c r="E116" s="240"/>
      <c r="F116" s="323" t="s">
        <v>76</v>
      </c>
      <c r="G116" s="157"/>
      <c r="H116" s="157"/>
      <c r="I116" s="157"/>
      <c r="J116" s="157"/>
      <c r="K116" s="158"/>
      <c r="L116" s="159">
        <f>L38</f>
        <v>5</v>
      </c>
      <c r="M116" s="86">
        <v>4</v>
      </c>
      <c r="N116" s="160">
        <f t="shared" ref="N116" si="18">+L116*M116</f>
        <v>20</v>
      </c>
      <c r="O116" s="516"/>
      <c r="P116" s="477"/>
      <c r="Q116" s="480"/>
      <c r="R116" s="348" t="s">
        <v>77</v>
      </c>
      <c r="S116" s="161" t="s">
        <v>78</v>
      </c>
    </row>
    <row r="117" spans="1:21" x14ac:dyDescent="0.25">
      <c r="A117" s="485"/>
      <c r="B117" s="486"/>
      <c r="C117" s="486"/>
      <c r="D117" s="487"/>
      <c r="E117" s="325"/>
      <c r="F117" s="324" t="s">
        <v>79</v>
      </c>
      <c r="G117" s="163"/>
      <c r="H117" s="163"/>
      <c r="I117" s="163"/>
      <c r="J117" s="163"/>
      <c r="K117" s="162"/>
      <c r="L117" s="164">
        <f>Q91</f>
        <v>8.125</v>
      </c>
      <c r="M117" s="80">
        <v>4</v>
      </c>
      <c r="N117" s="165">
        <f>+L117*M117</f>
        <v>32.5</v>
      </c>
      <c r="O117" s="516"/>
      <c r="P117" s="477"/>
      <c r="Q117" s="480"/>
      <c r="R117" s="246" t="s">
        <v>183</v>
      </c>
      <c r="S117" s="166" t="s">
        <v>80</v>
      </c>
    </row>
    <row r="118" spans="1:21" x14ac:dyDescent="0.25">
      <c r="A118" s="485"/>
      <c r="B118" s="486"/>
      <c r="C118" s="486"/>
      <c r="D118" s="487"/>
      <c r="E118" s="167"/>
      <c r="F118" s="367" t="s">
        <v>81</v>
      </c>
      <c r="G118" s="368"/>
      <c r="H118" s="368"/>
      <c r="I118" s="368"/>
      <c r="J118" s="368"/>
      <c r="K118" s="520"/>
      <c r="L118" s="159">
        <f>Q103</f>
        <v>7.2222222222222223</v>
      </c>
      <c r="M118" s="86">
        <v>2</v>
      </c>
      <c r="N118" s="160">
        <f>+L118*M118</f>
        <v>14.444444444444445</v>
      </c>
      <c r="O118" s="516"/>
      <c r="P118" s="477"/>
      <c r="Q118" s="480"/>
      <c r="R118" s="246" t="s">
        <v>182</v>
      </c>
      <c r="S118" s="168" t="s">
        <v>82</v>
      </c>
    </row>
    <row r="119" spans="1:21" ht="15.75" thickBot="1" x14ac:dyDescent="0.3">
      <c r="A119" s="488"/>
      <c r="B119" s="489"/>
      <c r="C119" s="489"/>
      <c r="D119" s="490"/>
      <c r="E119" s="327"/>
      <c r="F119" s="169" t="s">
        <v>83</v>
      </c>
      <c r="G119" s="169"/>
      <c r="H119" s="169"/>
      <c r="I119" s="169"/>
      <c r="J119" s="169"/>
      <c r="K119" s="169"/>
      <c r="L119" s="170">
        <f>Q110</f>
        <v>10</v>
      </c>
      <c r="M119" s="171">
        <v>1</v>
      </c>
      <c r="N119" s="172">
        <f>+L119*M119</f>
        <v>10</v>
      </c>
      <c r="O119" s="517"/>
      <c r="P119" s="478"/>
      <c r="Q119" s="481"/>
      <c r="R119" s="246" t="s">
        <v>84</v>
      </c>
      <c r="S119" s="173" t="s">
        <v>85</v>
      </c>
    </row>
    <row r="120" spans="1:21" ht="15.75" thickBot="1" x14ac:dyDescent="0.3">
      <c r="A120" s="136"/>
      <c r="B120" s="11"/>
      <c r="C120" s="11"/>
      <c r="D120" s="11"/>
      <c r="E120" s="11"/>
      <c r="F120" s="143"/>
      <c r="G120" s="174"/>
      <c r="H120" s="76"/>
      <c r="I120" s="76"/>
      <c r="J120" s="174"/>
      <c r="K120" s="175"/>
      <c r="L120" s="76"/>
      <c r="M120" s="90" t="s">
        <v>37</v>
      </c>
      <c r="N120" s="176">
        <f>SUM(N115:N119)</f>
        <v>126.94444444444444</v>
      </c>
      <c r="O120" s="11"/>
      <c r="P120" s="62"/>
      <c r="Q120" s="11"/>
    </row>
    <row r="121" spans="1:21" s="235" customFormat="1" x14ac:dyDescent="0.25">
      <c r="A121" s="136"/>
      <c r="B121" s="11"/>
      <c r="C121" s="11"/>
      <c r="D121" s="11"/>
      <c r="E121" s="11"/>
      <c r="F121" s="216"/>
      <c r="G121" s="174"/>
      <c r="H121" s="76"/>
      <c r="I121" s="76"/>
      <c r="J121" s="174"/>
      <c r="K121" s="175"/>
      <c r="L121" s="76"/>
      <c r="M121" s="264"/>
      <c r="N121" s="328"/>
      <c r="O121" s="11"/>
      <c r="P121" s="62"/>
      <c r="Q121" s="11"/>
    </row>
    <row r="122" spans="1:21" x14ac:dyDescent="0.25">
      <c r="A122" s="136"/>
      <c r="B122" s="11"/>
      <c r="C122" s="11"/>
      <c r="D122" s="11"/>
      <c r="E122" s="177" t="s">
        <v>86</v>
      </c>
      <c r="F122" s="177"/>
      <c r="G122" s="177"/>
      <c r="H122" s="178"/>
      <c r="I122" s="179"/>
      <c r="J122" s="179"/>
      <c r="K122" s="179"/>
      <c r="L122" s="180"/>
      <c r="M122" s="181"/>
      <c r="N122" s="181"/>
      <c r="O122" s="181"/>
      <c r="P122" s="182"/>
      <c r="Q122" s="11"/>
      <c r="R122" s="11"/>
      <c r="S122" s="140"/>
    </row>
    <row r="124" spans="1:21" x14ac:dyDescent="0.25">
      <c r="A124" s="22"/>
      <c r="B124" s="8"/>
      <c r="C124" s="8"/>
      <c r="D124" s="8"/>
      <c r="E124" s="8"/>
      <c r="F124" s="48"/>
      <c r="G124" s="8"/>
      <c r="H124" s="8"/>
      <c r="I124" s="8"/>
      <c r="J124" s="8"/>
      <c r="K124" s="8"/>
    </row>
    <row r="125" spans="1:21" ht="15.75" thickBot="1" x14ac:dyDescent="0.3">
      <c r="L125" s="213"/>
    </row>
    <row r="126" spans="1:21" ht="15.75" thickBot="1" x14ac:dyDescent="0.3">
      <c r="A126" s="497" t="s">
        <v>156</v>
      </c>
      <c r="B126" s="498"/>
      <c r="C126" s="498"/>
      <c r="D126" s="498"/>
      <c r="E126" s="498"/>
      <c r="F126" s="498"/>
      <c r="G126" s="498"/>
      <c r="H126" s="498"/>
      <c r="I126" s="498"/>
      <c r="J126" s="498"/>
      <c r="K126" s="498"/>
      <c r="L126" s="498"/>
      <c r="M126" s="498"/>
      <c r="N126" s="498"/>
      <c r="O126" s="498"/>
      <c r="P126" s="498"/>
      <c r="Q126" s="498"/>
      <c r="R126" s="498"/>
      <c r="S126" s="499"/>
      <c r="T126" s="500"/>
    </row>
    <row r="127" spans="1:21" ht="15.75" thickBot="1" x14ac:dyDescent="0.3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4"/>
      <c r="T127" s="214"/>
    </row>
    <row r="128" spans="1:21" s="235" customFormat="1" ht="15.75" customHeight="1" thickBot="1" x14ac:dyDescent="0.3">
      <c r="A128" s="501" t="s">
        <v>160</v>
      </c>
      <c r="B128" s="502"/>
      <c r="C128" s="502"/>
      <c r="D128" s="502"/>
      <c r="E128" s="502"/>
      <c r="F128" s="239"/>
      <c r="G128" s="239"/>
      <c r="H128" s="239"/>
      <c r="I128" s="239"/>
      <c r="J128" s="239"/>
      <c r="K128" s="239"/>
      <c r="L128" s="273" t="s">
        <v>0</v>
      </c>
      <c r="M128" s="147" t="s">
        <v>1</v>
      </c>
      <c r="N128" s="503" t="s">
        <v>2</v>
      </c>
      <c r="O128" s="503"/>
      <c r="P128" s="504" t="s">
        <v>3</v>
      </c>
      <c r="Q128" s="505"/>
      <c r="T128" s="226"/>
      <c r="U128" s="226"/>
    </row>
    <row r="129" spans="1:28" s="235" customFormat="1" ht="35.25" customHeight="1" x14ac:dyDescent="0.25">
      <c r="A129" s="244"/>
      <c r="B129" s="240"/>
      <c r="C129" s="240"/>
      <c r="D129" s="240"/>
      <c r="E129" s="240"/>
      <c r="F129" s="229" t="s">
        <v>8</v>
      </c>
      <c r="G129" s="506" t="s">
        <v>9</v>
      </c>
      <c r="H129" s="507"/>
      <c r="I129" s="507"/>
      <c r="J129" s="507"/>
      <c r="K129" s="508"/>
      <c r="L129" s="232">
        <v>1</v>
      </c>
      <c r="M129" s="233">
        <f>Q135</f>
        <v>1</v>
      </c>
      <c r="N129" s="231"/>
      <c r="O129" s="231"/>
      <c r="P129" s="446" t="str">
        <f>+IF(O132="INACEPTABLE","PENALIZACIÓN","ACEPTABLE")</f>
        <v>ACEPTABLE</v>
      </c>
      <c r="Q129" s="447"/>
    </row>
    <row r="130" spans="1:28" s="235" customFormat="1" ht="33.75" customHeight="1" thickBot="1" x14ac:dyDescent="0.3">
      <c r="A130" s="243"/>
      <c r="B130" s="243"/>
      <c r="C130" s="243"/>
      <c r="D130" s="243"/>
      <c r="E130" s="243"/>
      <c r="F130" s="230" t="s">
        <v>10</v>
      </c>
      <c r="G130" s="509" t="s">
        <v>11</v>
      </c>
      <c r="H130" s="510"/>
      <c r="I130" s="510"/>
      <c r="J130" s="510"/>
      <c r="K130" s="511"/>
      <c r="L130" s="232">
        <v>1</v>
      </c>
      <c r="M130" s="234">
        <f>Q136</f>
        <v>1</v>
      </c>
      <c r="N130" s="231"/>
      <c r="O130" s="231"/>
      <c r="P130" s="446"/>
      <c r="Q130" s="447"/>
    </row>
    <row r="131" spans="1:28" s="235" customFormat="1" ht="15.75" thickBot="1" x14ac:dyDescent="0.3">
      <c r="A131" s="13"/>
      <c r="B131" s="239"/>
      <c r="C131" s="239"/>
      <c r="D131" s="239"/>
      <c r="E131" s="14"/>
      <c r="F131" s="15"/>
      <c r="G131" s="15"/>
      <c r="H131" s="15"/>
      <c r="I131" s="16"/>
      <c r="J131" s="17"/>
      <c r="K131" s="18" t="s">
        <v>12</v>
      </c>
      <c r="L131" s="19">
        <f>SUM(L129:L130)</f>
        <v>2</v>
      </c>
      <c r="M131" s="19">
        <f>SUM(M129:M130)</f>
        <v>2</v>
      </c>
      <c r="N131" s="454" t="s">
        <v>188</v>
      </c>
      <c r="O131" s="454"/>
      <c r="P131" s="446"/>
      <c r="Q131" s="447"/>
      <c r="V131" s="20"/>
      <c r="W131" s="253"/>
      <c r="X131" s="253"/>
      <c r="Y131" s="253"/>
      <c r="Z131" s="253"/>
      <c r="AA131" s="253"/>
    </row>
    <row r="132" spans="1:28" s="235" customFormat="1" ht="15.75" thickBot="1" x14ac:dyDescent="0.3">
      <c r="A132" s="242"/>
      <c r="B132" s="240"/>
      <c r="C132" s="240"/>
      <c r="D132" s="240"/>
      <c r="E132" s="20"/>
      <c r="F132" s="256"/>
      <c r="G132" s="256"/>
      <c r="H132" s="256"/>
      <c r="I132" s="256"/>
      <c r="J132" s="256"/>
      <c r="K132" s="253"/>
      <c r="L132" s="253"/>
      <c r="M132" s="220"/>
      <c r="N132" s="25">
        <f>M131/L131*10</f>
        <v>10</v>
      </c>
      <c r="O132" s="26" t="str">
        <f>+IF(N132&lt;7,"INACEPTABLE","ACEPTABLE")</f>
        <v>ACEPTABLE</v>
      </c>
      <c r="P132" s="448"/>
      <c r="Q132" s="449"/>
      <c r="V132" s="253"/>
      <c r="W132" s="253"/>
      <c r="X132" s="253"/>
      <c r="Y132" s="253"/>
      <c r="Z132" s="253"/>
      <c r="AA132" s="253"/>
      <c r="AB132" s="245"/>
    </row>
    <row r="133" spans="1:28" s="235" customFormat="1" ht="15.75" thickBot="1" x14ac:dyDescent="0.3">
      <c r="A133" s="242"/>
      <c r="B133" s="240"/>
      <c r="C133" s="240"/>
      <c r="D133" s="240"/>
      <c r="E133" s="20"/>
      <c r="F133" s="28"/>
      <c r="G133" s="28"/>
      <c r="H133" s="28"/>
      <c r="I133" s="28"/>
      <c r="J133" s="28"/>
      <c r="K133" s="253"/>
      <c r="L133" s="253"/>
      <c r="M133" s="220"/>
      <c r="N133" s="240"/>
      <c r="O133" s="240"/>
      <c r="P133" s="240"/>
      <c r="Q133" s="240"/>
      <c r="R133" s="240"/>
      <c r="S133" s="240"/>
      <c r="V133" s="253"/>
      <c r="W133" s="253"/>
      <c r="X133" s="253"/>
      <c r="Y133" s="253"/>
      <c r="Z133" s="253"/>
      <c r="AA133" s="253"/>
      <c r="AB133" s="245"/>
    </row>
    <row r="134" spans="1:28" s="235" customFormat="1" ht="30.75" thickBot="1" x14ac:dyDescent="0.3">
      <c r="A134" s="240"/>
      <c r="B134" s="240"/>
      <c r="C134" s="240"/>
      <c r="D134" s="240"/>
      <c r="E134" s="20"/>
      <c r="F134" s="28"/>
      <c r="G134" s="28"/>
      <c r="H134" s="28"/>
      <c r="I134" s="28"/>
      <c r="J134" s="28"/>
      <c r="K134" s="253"/>
      <c r="L134" s="275" t="s">
        <v>164</v>
      </c>
      <c r="M134" s="292" t="s">
        <v>4</v>
      </c>
      <c r="N134" s="292" t="s">
        <v>5</v>
      </c>
      <c r="O134" s="292" t="s">
        <v>6</v>
      </c>
      <c r="P134" s="292" t="s">
        <v>7</v>
      </c>
      <c r="Q134" s="293" t="s">
        <v>1</v>
      </c>
      <c r="R134" s="240"/>
      <c r="S134" s="240"/>
      <c r="V134" s="253"/>
      <c r="W134" s="253"/>
      <c r="X134" s="253"/>
      <c r="Y134" s="253"/>
      <c r="Z134" s="253"/>
      <c r="AA134" s="253"/>
      <c r="AB134" s="245"/>
    </row>
    <row r="135" spans="1:28" s="235" customFormat="1" ht="15.75" thickBot="1" x14ac:dyDescent="0.3">
      <c r="A135" s="240"/>
      <c r="B135" s="240"/>
      <c r="C135" s="240"/>
      <c r="D135" s="240"/>
      <c r="E135" s="20"/>
      <c r="F135" s="28"/>
      <c r="G135" s="28"/>
      <c r="H135" s="28"/>
      <c r="I135" s="28"/>
      <c r="J135" s="28"/>
      <c r="K135" s="253"/>
      <c r="L135" s="271" t="s">
        <v>8</v>
      </c>
      <c r="M135" s="265">
        <f t="shared" ref="M135:P136" si="19">IF(G142="SI",1,0)</f>
        <v>1</v>
      </c>
      <c r="N135" s="266">
        <f t="shared" si="19"/>
        <v>1</v>
      </c>
      <c r="O135" s="266">
        <f t="shared" si="19"/>
        <v>1</v>
      </c>
      <c r="P135" s="266">
        <f t="shared" si="19"/>
        <v>1</v>
      </c>
      <c r="Q135" s="267">
        <f>IF(SUM(M135:P135)&gt;2,1,0)</f>
        <v>1</v>
      </c>
      <c r="R135" s="240"/>
      <c r="S135" s="240"/>
      <c r="V135" s="253"/>
      <c r="W135" s="253"/>
      <c r="X135" s="253"/>
      <c r="Y135" s="253"/>
      <c r="Z135" s="253"/>
      <c r="AA135" s="253"/>
      <c r="AB135" s="245"/>
    </row>
    <row r="136" spans="1:28" s="235" customFormat="1" ht="15.75" thickBot="1" x14ac:dyDescent="0.3">
      <c r="A136" s="240"/>
      <c r="B136" s="240"/>
      <c r="C136" s="240"/>
      <c r="D136" s="240"/>
      <c r="E136" s="20"/>
      <c r="F136" s="256"/>
      <c r="G136" s="256"/>
      <c r="H136" s="256"/>
      <c r="I136" s="256"/>
      <c r="J136" s="256"/>
      <c r="K136" s="253"/>
      <c r="L136" s="272" t="s">
        <v>10</v>
      </c>
      <c r="M136" s="268">
        <f t="shared" si="19"/>
        <v>1</v>
      </c>
      <c r="N136" s="269">
        <f t="shared" si="19"/>
        <v>1</v>
      </c>
      <c r="O136" s="269">
        <f t="shared" si="19"/>
        <v>1</v>
      </c>
      <c r="P136" s="269">
        <f t="shared" si="19"/>
        <v>1</v>
      </c>
      <c r="Q136" s="270">
        <f t="shared" ref="Q136" si="20">IF(SUM(M136:P136)&gt;2,1,0)</f>
        <v>1</v>
      </c>
      <c r="R136" s="29"/>
      <c r="S136" s="240"/>
      <c r="V136" s="253"/>
      <c r="W136" s="253"/>
      <c r="X136" s="253"/>
      <c r="Y136" s="253"/>
      <c r="Z136" s="253"/>
      <c r="AA136" s="253"/>
      <c r="AB136" s="245"/>
    </row>
    <row r="137" spans="1:28" s="235" customFormat="1" x14ac:dyDescent="0.25">
      <c r="B137" s="240"/>
      <c r="C137" s="240"/>
      <c r="D137" s="240"/>
      <c r="E137" s="240"/>
      <c r="F137" s="240"/>
      <c r="G137" s="240"/>
      <c r="H137" s="240"/>
      <c r="I137" s="240"/>
      <c r="J137" s="240"/>
      <c r="K137" s="240"/>
      <c r="L137" s="235" t="s">
        <v>170</v>
      </c>
      <c r="N137" s="220"/>
      <c r="O137" s="30"/>
      <c r="P137" s="220"/>
      <c r="Q137" s="240"/>
      <c r="T137" s="236"/>
      <c r="V137" s="240"/>
      <c r="W137" s="240"/>
      <c r="X137" s="31"/>
      <c r="Y137" s="245"/>
      <c r="Z137" s="240"/>
      <c r="AA137" s="240"/>
      <c r="AB137" s="240"/>
    </row>
    <row r="138" spans="1:28" s="235" customFormat="1" x14ac:dyDescent="0.25">
      <c r="A138" s="294" t="s">
        <v>166</v>
      </c>
    </row>
    <row r="139" spans="1:28" s="235" customFormat="1" ht="15.75" thickBot="1" x14ac:dyDescent="0.3"/>
    <row r="140" spans="1:28" s="235" customFormat="1" ht="15.75" thickBot="1" x14ac:dyDescent="0.3">
      <c r="A140" s="458" t="s">
        <v>140</v>
      </c>
      <c r="B140" s="459"/>
      <c r="C140" s="459"/>
      <c r="D140" s="459"/>
      <c r="E140" s="459"/>
      <c r="F140" s="460"/>
      <c r="G140" s="346" t="s">
        <v>141</v>
      </c>
      <c r="H140" s="346" t="s">
        <v>142</v>
      </c>
      <c r="I140" s="346" t="s">
        <v>143</v>
      </c>
      <c r="J140" s="347" t="s">
        <v>144</v>
      </c>
    </row>
    <row r="141" spans="1:28" s="235" customFormat="1" ht="15.75" thickBot="1" x14ac:dyDescent="0.3">
      <c r="A141" s="464" t="s">
        <v>145</v>
      </c>
      <c r="B141" s="465"/>
      <c r="C141" s="466"/>
      <c r="D141" s="461" t="s">
        <v>169</v>
      </c>
      <c r="E141" s="462"/>
      <c r="F141" s="463"/>
      <c r="G141" s="298" t="s">
        <v>146</v>
      </c>
      <c r="H141" s="298" t="s">
        <v>147</v>
      </c>
      <c r="I141" s="298" t="s">
        <v>148</v>
      </c>
      <c r="J141" s="345" t="s">
        <v>149</v>
      </c>
    </row>
    <row r="142" spans="1:28" s="235" customFormat="1" ht="15.75" customHeight="1" thickBot="1" x14ac:dyDescent="0.3">
      <c r="A142" s="400" t="s">
        <v>167</v>
      </c>
      <c r="B142" s="401"/>
      <c r="C142" s="401"/>
      <c r="D142" s="401"/>
      <c r="E142" s="401"/>
      <c r="F142" s="402"/>
      <c r="G142" s="282" t="s">
        <v>151</v>
      </c>
      <c r="H142" s="263" t="s">
        <v>151</v>
      </c>
      <c r="I142" s="263" t="s">
        <v>151</v>
      </c>
      <c r="J142" s="283" t="s">
        <v>151</v>
      </c>
    </row>
    <row r="143" spans="1:28" s="235" customFormat="1" ht="21" customHeight="1" thickBot="1" x14ac:dyDescent="0.3">
      <c r="A143" s="429" t="s">
        <v>168</v>
      </c>
      <c r="B143" s="430"/>
      <c r="C143" s="430"/>
      <c r="D143" s="430"/>
      <c r="E143" s="430"/>
      <c r="F143" s="431"/>
      <c r="G143" s="278" t="s">
        <v>151</v>
      </c>
      <c r="H143" s="279" t="s">
        <v>151</v>
      </c>
      <c r="I143" s="279" t="s">
        <v>151</v>
      </c>
      <c r="J143" s="280" t="s">
        <v>151</v>
      </c>
    </row>
    <row r="144" spans="1:28" s="235" customFormat="1" ht="15.75" x14ac:dyDescent="0.25">
      <c r="A144" s="211"/>
      <c r="B144" s="212"/>
      <c r="C144" s="212"/>
      <c r="D144" s="212"/>
      <c r="E144" s="212"/>
      <c r="F144" s="212"/>
      <c r="G144" s="253"/>
      <c r="H144" s="253"/>
      <c r="I144" s="253"/>
      <c r="J144" s="253"/>
    </row>
    <row r="145" spans="1:27" s="235" customFormat="1" ht="15.75" x14ac:dyDescent="0.25">
      <c r="A145" s="281"/>
      <c r="B145" s="217"/>
      <c r="C145" s="217"/>
      <c r="D145" s="217"/>
      <c r="E145" s="217"/>
      <c r="F145" s="217"/>
      <c r="G145" s="253"/>
      <c r="J145" s="191" t="s">
        <v>150</v>
      </c>
    </row>
    <row r="146" spans="1:27" s="235" customFormat="1" ht="15.75" x14ac:dyDescent="0.25">
      <c r="A146" s="281"/>
      <c r="B146" s="217"/>
      <c r="C146" s="217"/>
      <c r="D146" s="217"/>
      <c r="E146" s="217"/>
      <c r="F146" s="217"/>
      <c r="G146" s="253"/>
      <c r="H146" s="285" t="s">
        <v>152</v>
      </c>
      <c r="I146" s="286"/>
      <c r="J146" s="287" t="s">
        <v>151</v>
      </c>
    </row>
    <row r="147" spans="1:27" s="235" customFormat="1" x14ac:dyDescent="0.25">
      <c r="H147" s="288" t="s">
        <v>153</v>
      </c>
      <c r="I147" s="289"/>
      <c r="J147" s="290" t="s">
        <v>68</v>
      </c>
    </row>
    <row r="148" spans="1:27" s="235" customFormat="1" ht="45" customHeight="1" x14ac:dyDescent="0.25">
      <c r="A148" s="240"/>
      <c r="B148" s="240"/>
      <c r="C148" s="240"/>
      <c r="D148" s="240"/>
      <c r="E148" s="240"/>
      <c r="F148" s="240"/>
      <c r="G148" s="240"/>
      <c r="H148" s="456" t="s">
        <v>154</v>
      </c>
      <c r="I148" s="457"/>
      <c r="J148" s="291" t="s">
        <v>155</v>
      </c>
      <c r="K148" s="240"/>
      <c r="L148" s="240"/>
      <c r="M148" s="240"/>
      <c r="N148" s="240"/>
      <c r="O148" s="240"/>
      <c r="P148" s="240"/>
      <c r="Q148" s="240"/>
      <c r="Y148" s="250"/>
    </row>
    <row r="149" spans="1:27" s="235" customFormat="1" hidden="1" x14ac:dyDescent="0.25">
      <c r="A149" s="240"/>
      <c r="B149" s="240"/>
      <c r="C149" s="240"/>
      <c r="D149" s="240"/>
      <c r="E149" s="240"/>
      <c r="F149" s="240"/>
      <c r="G149" s="240"/>
      <c r="H149" s="218"/>
      <c r="I149" s="218"/>
      <c r="J149" s="284"/>
      <c r="K149" s="240"/>
      <c r="L149" s="240"/>
      <c r="M149" s="240"/>
      <c r="N149" s="240"/>
      <c r="O149" s="240"/>
      <c r="P149" s="240"/>
      <c r="Q149" s="240"/>
      <c r="Y149" s="250"/>
    </row>
    <row r="150" spans="1:27" s="235" customFormat="1" x14ac:dyDescent="0.25">
      <c r="A150" s="240"/>
      <c r="B150" s="240"/>
      <c r="C150" s="240"/>
      <c r="D150" s="240"/>
      <c r="E150" s="240"/>
      <c r="F150" s="240"/>
      <c r="G150" s="240"/>
      <c r="H150" s="240"/>
      <c r="I150" s="240"/>
      <c r="J150" s="240"/>
      <c r="K150" s="240"/>
      <c r="L150" s="240"/>
      <c r="M150" s="240"/>
      <c r="N150" s="240"/>
      <c r="O150" s="240"/>
      <c r="P150" s="240"/>
      <c r="Q150" s="240"/>
      <c r="Y150" s="250"/>
    </row>
    <row r="151" spans="1:27" s="235" customFormat="1" ht="15.75" thickBot="1" x14ac:dyDescent="0.3">
      <c r="A151" s="240"/>
      <c r="B151" s="240"/>
      <c r="C151" s="240"/>
      <c r="D151" s="240"/>
      <c r="E151" s="240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240"/>
      <c r="T151" s="34"/>
      <c r="Y151" s="250"/>
    </row>
    <row r="152" spans="1:27" s="235" customFormat="1" ht="15.75" customHeight="1" thickBot="1" x14ac:dyDescent="0.3">
      <c r="A152" s="238" t="s">
        <v>171</v>
      </c>
      <c r="B152" s="239"/>
      <c r="C152" s="239"/>
      <c r="D152" s="239"/>
      <c r="E152" s="239"/>
      <c r="F152" s="295"/>
      <c r="G152" s="295"/>
      <c r="H152" s="295"/>
      <c r="I152" s="296"/>
      <c r="J152" s="3" t="s">
        <v>0</v>
      </c>
      <c r="K152" s="225" t="s">
        <v>1</v>
      </c>
      <c r="L152" s="382" t="s">
        <v>69</v>
      </c>
      <c r="M152" s="382"/>
      <c r="N152" s="437" t="s">
        <v>3</v>
      </c>
      <c r="O152" s="438"/>
      <c r="P152" s="439"/>
      <c r="Q152" s="440"/>
      <c r="R152" s="35"/>
      <c r="T152" s="226"/>
      <c r="U152" s="226"/>
    </row>
    <row r="153" spans="1:27" s="235" customFormat="1" ht="15.75" customHeight="1" x14ac:dyDescent="0.25">
      <c r="A153" s="242"/>
      <c r="B153" s="240"/>
      <c r="C153" s="240"/>
      <c r="D153" s="240"/>
      <c r="E153" s="252" t="s">
        <v>13</v>
      </c>
      <c r="F153" s="441" t="s">
        <v>14</v>
      </c>
      <c r="G153" s="442"/>
      <c r="H153" s="442"/>
      <c r="I153" s="443"/>
      <c r="J153" s="251">
        <v>1</v>
      </c>
      <c r="K153" s="10">
        <f>E169</f>
        <v>1</v>
      </c>
      <c r="L153" s="11"/>
      <c r="M153" s="11"/>
      <c r="N153" s="444" t="str">
        <f>+IF(M156="INACEPTABLE","PENALIZACIÓN","ACEPTABLE")</f>
        <v>PENALIZACIÓN</v>
      </c>
      <c r="O153" s="445"/>
      <c r="P153" s="446"/>
      <c r="Q153" s="450"/>
      <c r="R153" s="450"/>
      <c r="V153" s="240"/>
      <c r="W153" s="240"/>
      <c r="X153" s="240"/>
      <c r="Y153" s="240"/>
      <c r="Z153" s="240"/>
      <c r="AA153" s="240"/>
    </row>
    <row r="154" spans="1:27" s="235" customFormat="1" ht="17.25" customHeight="1" thickBot="1" x14ac:dyDescent="0.3">
      <c r="A154" s="297"/>
      <c r="B154" s="243"/>
      <c r="C154" s="243"/>
      <c r="D154" s="243"/>
      <c r="E154" s="228" t="s">
        <v>15</v>
      </c>
      <c r="F154" s="451" t="s">
        <v>16</v>
      </c>
      <c r="G154" s="452"/>
      <c r="H154" s="452"/>
      <c r="I154" s="453"/>
      <c r="J154" s="251">
        <v>1</v>
      </c>
      <c r="K154" s="10">
        <f>O189</f>
        <v>0</v>
      </c>
      <c r="L154" s="11"/>
      <c r="M154" s="11"/>
      <c r="N154" s="446"/>
      <c r="O154" s="447"/>
      <c r="P154" s="446"/>
      <c r="Q154" s="450"/>
      <c r="R154" s="450"/>
      <c r="V154" s="240"/>
      <c r="W154" s="240"/>
      <c r="X154" s="240"/>
      <c r="Y154" s="240"/>
      <c r="Z154" s="240"/>
      <c r="AA154" s="240"/>
    </row>
    <row r="155" spans="1:27" s="235" customFormat="1" ht="15.75" thickBot="1" x14ac:dyDescent="0.3">
      <c r="A155" s="40"/>
      <c r="B155" s="239"/>
      <c r="C155" s="239"/>
      <c r="D155" s="239"/>
      <c r="E155" s="41"/>
      <c r="F155" s="42"/>
      <c r="G155" s="43"/>
      <c r="H155" s="43"/>
      <c r="I155" s="44"/>
      <c r="J155" s="19">
        <f>SUM(J153:J154)</f>
        <v>2</v>
      </c>
      <c r="K155" s="19">
        <f>SUM(K153:K154)</f>
        <v>1</v>
      </c>
      <c r="L155" s="454" t="s">
        <v>69</v>
      </c>
      <c r="M155" s="454"/>
      <c r="N155" s="446"/>
      <c r="O155" s="447"/>
      <c r="P155" s="446"/>
      <c r="Q155" s="450"/>
      <c r="R155" s="450"/>
      <c r="V155" s="277"/>
      <c r="W155" s="253"/>
      <c r="X155" s="253"/>
      <c r="Y155" s="253"/>
      <c r="Z155" s="253"/>
      <c r="AA155" s="251"/>
    </row>
    <row r="156" spans="1:27" s="235" customFormat="1" ht="15.75" thickBot="1" x14ac:dyDescent="0.3">
      <c r="A156" s="242"/>
      <c r="B156" s="240"/>
      <c r="C156" s="240"/>
      <c r="D156" s="240"/>
      <c r="E156" s="45"/>
      <c r="F156" s="46"/>
      <c r="G156" s="46"/>
      <c r="H156" s="46"/>
      <c r="I156" s="47"/>
      <c r="J156" s="253"/>
      <c r="K156" s="220"/>
      <c r="L156" s="25">
        <f>K155/J155*10</f>
        <v>5</v>
      </c>
      <c r="M156" s="26" t="str">
        <f>+IF(L156&lt;7,"INACEPTABLE","ACEPTABLE")</f>
        <v>INACEPTABLE</v>
      </c>
      <c r="N156" s="448"/>
      <c r="O156" s="449"/>
      <c r="P156" s="446"/>
      <c r="Q156" s="450"/>
      <c r="R156" s="450"/>
      <c r="V156" s="45"/>
      <c r="W156" s="253"/>
      <c r="X156" s="253"/>
      <c r="Y156" s="253"/>
      <c r="Z156" s="253"/>
      <c r="AA156" s="253"/>
    </row>
    <row r="157" spans="1:27" s="235" customFormat="1" ht="15.75" thickBot="1" x14ac:dyDescent="0.3">
      <c r="A157" s="242"/>
      <c r="B157" s="240"/>
      <c r="C157" s="240"/>
      <c r="D157" s="240"/>
      <c r="E157" s="45"/>
      <c r="F157" s="28"/>
      <c r="G157" s="28"/>
      <c r="H157" s="28"/>
      <c r="I157" s="28"/>
      <c r="J157" s="253"/>
      <c r="K157" s="220"/>
      <c r="L157" s="274"/>
      <c r="M157" s="51"/>
      <c r="N157" s="227"/>
      <c r="O157" s="227"/>
      <c r="P157" s="227"/>
      <c r="Q157" s="227"/>
      <c r="R157" s="450"/>
      <c r="V157" s="45"/>
      <c r="W157" s="253"/>
      <c r="X157" s="253"/>
      <c r="Y157" s="253"/>
      <c r="Z157" s="253"/>
      <c r="AA157" s="253"/>
    </row>
    <row r="158" spans="1:27" s="235" customFormat="1" ht="30.75" thickBot="1" x14ac:dyDescent="0.3">
      <c r="A158" s="242"/>
      <c r="B158" s="240"/>
      <c r="C158" s="240"/>
      <c r="D158" s="240"/>
      <c r="E158" s="240"/>
      <c r="F158" s="241"/>
      <c r="G158" s="240"/>
      <c r="H158" s="240"/>
      <c r="I158" s="240"/>
      <c r="J158" s="251"/>
      <c r="K158" s="251"/>
      <c r="L158" s="275" t="s">
        <v>165</v>
      </c>
      <c r="M158" s="5" t="s">
        <v>4</v>
      </c>
      <c r="N158" s="5" t="s">
        <v>5</v>
      </c>
      <c r="O158" s="5" t="s">
        <v>6</v>
      </c>
      <c r="P158" s="5" t="s">
        <v>7</v>
      </c>
      <c r="Q158" s="6" t="s">
        <v>1</v>
      </c>
      <c r="R158" s="450"/>
    </row>
    <row r="159" spans="1:27" s="235" customFormat="1" ht="15.75" thickBot="1" x14ac:dyDescent="0.3">
      <c r="A159" s="242"/>
      <c r="B159" s="240"/>
      <c r="C159" s="240"/>
      <c r="D159" s="240"/>
      <c r="E159" s="240"/>
      <c r="F159" s="241"/>
      <c r="G159" s="240"/>
      <c r="H159" s="240"/>
      <c r="I159" s="240"/>
      <c r="J159" s="251"/>
      <c r="K159" s="251"/>
      <c r="L159" s="271" t="s">
        <v>13</v>
      </c>
      <c r="M159" s="36">
        <f>E169</f>
        <v>1</v>
      </c>
      <c r="N159" s="37">
        <v>1</v>
      </c>
      <c r="O159" s="37">
        <v>1</v>
      </c>
      <c r="P159" s="37">
        <v>1</v>
      </c>
      <c r="Q159" s="37">
        <f>IF(SUM(M159:P159)&gt;2,1,0)</f>
        <v>1</v>
      </c>
      <c r="R159" s="227"/>
    </row>
    <row r="160" spans="1:27" s="235" customFormat="1" ht="15.75" thickBot="1" x14ac:dyDescent="0.3">
      <c r="A160" s="242"/>
      <c r="B160" s="240"/>
      <c r="C160" s="240"/>
      <c r="D160" s="240"/>
      <c r="E160" s="240"/>
      <c r="F160" s="241"/>
      <c r="G160" s="240"/>
      <c r="H160" s="240"/>
      <c r="I160" s="240"/>
      <c r="J160" s="251"/>
      <c r="K160" s="251"/>
      <c r="L160" s="276" t="s">
        <v>15</v>
      </c>
      <c r="M160" s="38">
        <f>O189</f>
        <v>0</v>
      </c>
      <c r="N160" s="39">
        <v>1</v>
      </c>
      <c r="O160" s="39">
        <v>1</v>
      </c>
      <c r="P160" s="39">
        <v>1</v>
      </c>
      <c r="Q160" s="37">
        <f>IF(SUM(M160:P160)&gt;2,1,0)</f>
        <v>1</v>
      </c>
    </row>
    <row r="161" spans="1:47" s="235" customFormat="1" x14ac:dyDescent="0.25">
      <c r="A161" s="242"/>
      <c r="B161" s="240"/>
      <c r="C161" s="240"/>
      <c r="D161" s="240"/>
      <c r="E161" s="240"/>
      <c r="F161" s="241"/>
      <c r="G161" s="240"/>
      <c r="H161" s="240"/>
      <c r="I161" s="240"/>
      <c r="J161" s="251"/>
      <c r="K161" s="251"/>
      <c r="L161" s="253"/>
      <c r="M161" s="251"/>
      <c r="N161" s="251"/>
      <c r="O161" s="251"/>
      <c r="P161" s="251"/>
    </row>
    <row r="162" spans="1:47" s="235" customFormat="1" ht="29.25" customHeight="1" x14ac:dyDescent="0.25">
      <c r="A162" s="319" t="s">
        <v>87</v>
      </c>
      <c r="B162" s="320"/>
      <c r="C162" s="321"/>
      <c r="D162" s="322" t="s">
        <v>181</v>
      </c>
      <c r="E162" s="320"/>
      <c r="F162" s="320"/>
      <c r="G162" s="320"/>
      <c r="H162" s="320"/>
      <c r="I162" s="320"/>
      <c r="J162" s="320"/>
      <c r="AS162" s="183">
        <f>IF(M175="ACEPTABLE",1,0)</f>
        <v>1</v>
      </c>
      <c r="AT162" s="183"/>
      <c r="AU162" s="183">
        <f>IF(O175="ACEPTABLE",1,0)</f>
        <v>1</v>
      </c>
    </row>
    <row r="163" spans="1:47" s="235" customFormat="1" ht="18" customHeight="1" thickBot="1" x14ac:dyDescent="0.3">
      <c r="AS163" s="183">
        <f>IF(M176="ACEPTABLE",1,0)</f>
        <v>0</v>
      </c>
      <c r="AT163" s="183"/>
      <c r="AU163" s="183">
        <f>IF(O176="ACEPTABLE",1,0)</f>
        <v>0</v>
      </c>
    </row>
    <row r="164" spans="1:47" s="235" customFormat="1" ht="18" customHeight="1" thickBot="1" x14ac:dyDescent="0.3">
      <c r="A164" s="417" t="s">
        <v>95</v>
      </c>
      <c r="B164" s="418"/>
      <c r="C164" s="262"/>
      <c r="D164" s="299"/>
      <c r="E164" s="317" t="s">
        <v>96</v>
      </c>
      <c r="AS164" s="183"/>
      <c r="AT164" s="183"/>
      <c r="AU164" s="183"/>
    </row>
    <row r="165" spans="1:47" s="235" customFormat="1" ht="25.5" customHeight="1" thickBot="1" x14ac:dyDescent="0.3">
      <c r="A165" s="419" t="s">
        <v>100</v>
      </c>
      <c r="B165" s="422" t="s">
        <v>172</v>
      </c>
      <c r="C165" s="423"/>
      <c r="D165" s="424"/>
      <c r="E165" s="300">
        <v>1</v>
      </c>
      <c r="AS165" s="183"/>
      <c r="AT165" s="183"/>
      <c r="AU165" s="183"/>
    </row>
    <row r="166" spans="1:47" s="235" customFormat="1" ht="27.75" customHeight="1" thickBot="1" x14ac:dyDescent="0.3">
      <c r="A166" s="420"/>
      <c r="B166" s="425" t="s">
        <v>173</v>
      </c>
      <c r="C166" s="426"/>
      <c r="D166" s="427"/>
      <c r="E166" s="300">
        <v>0</v>
      </c>
      <c r="AS166" s="183"/>
      <c r="AT166" s="183"/>
      <c r="AU166" s="183"/>
    </row>
    <row r="167" spans="1:47" s="235" customFormat="1" ht="30.75" customHeight="1" thickBot="1" x14ac:dyDescent="0.3">
      <c r="A167" s="420"/>
      <c r="B167" s="400" t="s">
        <v>174</v>
      </c>
      <c r="C167" s="401"/>
      <c r="D167" s="428"/>
      <c r="E167" s="300">
        <v>0</v>
      </c>
      <c r="AS167" s="183"/>
      <c r="AT167" s="183"/>
      <c r="AU167" s="183"/>
    </row>
    <row r="168" spans="1:47" s="235" customFormat="1" ht="36" customHeight="1" thickBot="1" x14ac:dyDescent="0.3">
      <c r="A168" s="421"/>
      <c r="B168" s="429" t="s">
        <v>175</v>
      </c>
      <c r="C168" s="430"/>
      <c r="D168" s="431"/>
      <c r="E168" s="301">
        <v>1</v>
      </c>
      <c r="AS168" s="183"/>
      <c r="AT168" s="183"/>
      <c r="AU168" s="183"/>
    </row>
    <row r="169" spans="1:47" s="235" customFormat="1" ht="18" customHeight="1" thickBot="1" x14ac:dyDescent="0.3">
      <c r="C169" s="432" t="s">
        <v>110</v>
      </c>
      <c r="D169" s="433"/>
      <c r="E169" s="318">
        <f>IF(SUM(E165:E168)&gt;=2,1,0)</f>
        <v>1</v>
      </c>
      <c r="AS169" s="183"/>
      <c r="AT169" s="183"/>
      <c r="AU169" s="183"/>
    </row>
    <row r="170" spans="1:47" s="235" customFormat="1" ht="18" customHeight="1" x14ac:dyDescent="0.25">
      <c r="AS170" s="183"/>
      <c r="AT170" s="183"/>
      <c r="AU170" s="183"/>
    </row>
    <row r="171" spans="1:47" s="235" customFormat="1" ht="18" customHeight="1" x14ac:dyDescent="0.25">
      <c r="AS171" s="183"/>
      <c r="AT171" s="183"/>
      <c r="AU171" s="183"/>
    </row>
    <row r="172" spans="1:47" s="235" customFormat="1" ht="18" customHeight="1" thickBot="1" x14ac:dyDescent="0.3">
      <c r="AS172" s="183"/>
      <c r="AT172" s="183"/>
      <c r="AU172" s="183"/>
    </row>
    <row r="173" spans="1:47" s="235" customFormat="1" ht="15" customHeight="1" thickBot="1" x14ac:dyDescent="0.3">
      <c r="A173" s="434" t="s">
        <v>179</v>
      </c>
      <c r="B173" s="400" t="s">
        <v>88</v>
      </c>
      <c r="C173" s="401"/>
      <c r="D173" s="402"/>
      <c r="E173" s="409" t="s">
        <v>89</v>
      </c>
      <c r="F173" s="410"/>
      <c r="G173" s="410"/>
      <c r="H173" s="410"/>
      <c r="I173" s="410"/>
      <c r="J173" s="411"/>
      <c r="L173" s="235" t="s">
        <v>176</v>
      </c>
      <c r="M173" s="412" t="s">
        <v>90</v>
      </c>
      <c r="N173" s="413"/>
      <c r="O173" s="413"/>
      <c r="P173" s="413"/>
      <c r="AT173" s="183"/>
    </row>
    <row r="174" spans="1:47" s="235" customFormat="1" ht="28.5" customHeight="1" thickBot="1" x14ac:dyDescent="0.3">
      <c r="A174" s="435"/>
      <c r="B174" s="406" t="s">
        <v>91</v>
      </c>
      <c r="C174" s="407"/>
      <c r="D174" s="408"/>
      <c r="E174" s="184" t="s">
        <v>92</v>
      </c>
      <c r="F174" s="185" t="s">
        <v>93</v>
      </c>
      <c r="G174" s="255"/>
      <c r="H174" s="187" t="s">
        <v>94</v>
      </c>
      <c r="I174" s="185" t="s">
        <v>93</v>
      </c>
      <c r="J174" s="188"/>
      <c r="L174" s="189">
        <v>1</v>
      </c>
      <c r="M174" s="311" t="str">
        <f>+IF(AND(ISBLANK(F175),ISBLANK(E175)),"INACEPTABLE","ACEPTABLE")</f>
        <v>ACEPTABLE</v>
      </c>
      <c r="N174" s="312">
        <v>16</v>
      </c>
      <c r="O174" s="414" t="str">
        <f>+IF(AND(ISBLANK(H175),ISBLANK(I175)),"INACEPTABLE","ACEPTABLE")</f>
        <v>ACEPTABLE</v>
      </c>
      <c r="P174" s="415"/>
      <c r="S174" s="183">
        <f>IF(M174="ACEPTABLE",1,0)</f>
        <v>1</v>
      </c>
      <c r="U174" s="183">
        <f>IF(O174="ACEPTABLE",1,0)</f>
        <v>1</v>
      </c>
      <c r="AT174" s="183"/>
    </row>
    <row r="175" spans="1:47" s="235" customFormat="1" ht="34.5" customHeight="1" thickBot="1" x14ac:dyDescent="0.3">
      <c r="A175" s="435"/>
      <c r="B175" s="400" t="s">
        <v>97</v>
      </c>
      <c r="C175" s="401"/>
      <c r="D175" s="402"/>
      <c r="E175" s="258" t="s">
        <v>98</v>
      </c>
      <c r="F175" s="302" t="s">
        <v>138</v>
      </c>
      <c r="G175" s="254" t="str">
        <f>+IF(AND(ISBLANK(E175),ISBLANK(F175)),"INACEPTABLE","ACEPTABLE")</f>
        <v>ACEPTABLE</v>
      </c>
      <c r="H175" s="303" t="s">
        <v>99</v>
      </c>
      <c r="I175" s="302"/>
      <c r="J175" s="304" t="str">
        <f>+IF(AND(ISBLANK(H175),ISBLANK(I175)),"INACEPTABLE","ACEPTABLE")</f>
        <v>ACEPTABLE</v>
      </c>
      <c r="L175" s="190">
        <v>2</v>
      </c>
      <c r="M175" s="313" t="str">
        <f t="shared" ref="M175:M188" si="21">+IF(AND(ISBLANK(F176),ISBLANK(E176)),"INACEPTABLE","ACEPTABLE")</f>
        <v>ACEPTABLE</v>
      </c>
      <c r="N175" s="314">
        <v>17</v>
      </c>
      <c r="O175" s="393" t="str">
        <f t="shared" ref="O175:O188" si="22">+IF(AND(ISBLANK(H176),ISBLANK(I176)),"INACEPTABLE","ACEPTABLE")</f>
        <v>ACEPTABLE</v>
      </c>
      <c r="P175" s="394"/>
      <c r="S175" s="183">
        <f t="shared" ref="S175:S188" si="23">IF(M175="ACEPTABLE",1,0)</f>
        <v>1</v>
      </c>
      <c r="U175" s="183">
        <f t="shared" ref="U175:U188" si="24">IF(O175="ACEPTABLE",1,0)</f>
        <v>1</v>
      </c>
      <c r="W175" s="416"/>
      <c r="X175" s="416"/>
      <c r="Y175" s="35"/>
      <c r="Z175" s="245"/>
      <c r="AT175" s="183"/>
    </row>
    <row r="176" spans="1:47" s="235" customFormat="1" ht="34.5" customHeight="1" thickBot="1" x14ac:dyDescent="0.3">
      <c r="A176" s="435"/>
      <c r="B176" s="406" t="s">
        <v>101</v>
      </c>
      <c r="C176" s="407"/>
      <c r="D176" s="408"/>
      <c r="E176" s="259" t="s">
        <v>102</v>
      </c>
      <c r="F176" s="305"/>
      <c r="G176" s="254" t="str">
        <f t="shared" ref="G176:G189" si="25">+IF(AND(ISBLANK(E176),ISBLANK(F176)),"INACEPTABLE","ACEPTABLE")</f>
        <v>ACEPTABLE</v>
      </c>
      <c r="H176" s="248" t="s">
        <v>103</v>
      </c>
      <c r="I176" s="305"/>
      <c r="J176" s="304" t="str">
        <f t="shared" ref="J176:J189" si="26">+IF(AND(ISBLANK(H176),ISBLANK(I176)),"INACEPTABLE","ACEPTABLE")</f>
        <v>ACEPTABLE</v>
      </c>
      <c r="L176" s="190">
        <v>3</v>
      </c>
      <c r="M176" s="313" t="str">
        <f t="shared" si="21"/>
        <v>INACEPTABLE</v>
      </c>
      <c r="N176" s="314">
        <v>18</v>
      </c>
      <c r="O176" s="393" t="str">
        <f t="shared" si="22"/>
        <v>INACEPTABLE</v>
      </c>
      <c r="P176" s="394"/>
      <c r="S176" s="183">
        <f t="shared" si="23"/>
        <v>0</v>
      </c>
      <c r="U176" s="183">
        <f t="shared" si="24"/>
        <v>0</v>
      </c>
      <c r="W176" s="245"/>
      <c r="X176" s="245"/>
      <c r="Y176" s="381"/>
      <c r="Z176" s="245"/>
      <c r="AT176" s="183"/>
    </row>
    <row r="177" spans="1:46" s="235" customFormat="1" ht="33" customHeight="1" thickBot="1" x14ac:dyDescent="0.3">
      <c r="A177" s="435"/>
      <c r="B177" s="400" t="s">
        <v>104</v>
      </c>
      <c r="C177" s="401"/>
      <c r="D177" s="402"/>
      <c r="E177" s="260"/>
      <c r="F177" s="305"/>
      <c r="G177" s="254" t="str">
        <f t="shared" si="25"/>
        <v>INACEPTABLE</v>
      </c>
      <c r="H177" s="306"/>
      <c r="I177" s="305"/>
      <c r="J177" s="304" t="str">
        <f t="shared" si="26"/>
        <v>INACEPTABLE</v>
      </c>
      <c r="L177" s="190">
        <v>4</v>
      </c>
      <c r="M177" s="313" t="str">
        <f t="shared" si="21"/>
        <v>ACEPTABLE</v>
      </c>
      <c r="N177" s="314">
        <v>19</v>
      </c>
      <c r="O177" s="393" t="str">
        <f t="shared" si="22"/>
        <v>ACEPTABLE</v>
      </c>
      <c r="P177" s="394"/>
      <c r="S177" s="183">
        <f t="shared" si="23"/>
        <v>1</v>
      </c>
      <c r="U177" s="183">
        <f t="shared" si="24"/>
        <v>1</v>
      </c>
      <c r="W177" s="245"/>
      <c r="X177" s="245"/>
      <c r="Y177" s="381"/>
      <c r="Z177" s="245"/>
      <c r="AT177" s="183"/>
    </row>
    <row r="178" spans="1:46" s="235" customFormat="1" ht="42.75" customHeight="1" thickBot="1" x14ac:dyDescent="0.3">
      <c r="A178" s="435"/>
      <c r="B178" s="403" t="s">
        <v>177</v>
      </c>
      <c r="C178" s="404"/>
      <c r="D178" s="405"/>
      <c r="E178" s="259" t="s">
        <v>105</v>
      </c>
      <c r="F178" s="305"/>
      <c r="G178" s="254" t="str">
        <f t="shared" si="25"/>
        <v>ACEPTABLE</v>
      </c>
      <c r="H178" s="248" t="s">
        <v>106</v>
      </c>
      <c r="I178" s="305"/>
      <c r="J178" s="304" t="str">
        <f t="shared" si="26"/>
        <v>ACEPTABLE</v>
      </c>
      <c r="L178" s="190">
        <v>5</v>
      </c>
      <c r="M178" s="313" t="str">
        <f t="shared" si="21"/>
        <v>ACEPTABLE</v>
      </c>
      <c r="N178" s="314">
        <v>20</v>
      </c>
      <c r="O178" s="393" t="str">
        <f t="shared" si="22"/>
        <v>ACEPTABLE</v>
      </c>
      <c r="P178" s="394"/>
      <c r="S178" s="183">
        <f t="shared" si="23"/>
        <v>1</v>
      </c>
      <c r="U178" s="183">
        <f t="shared" si="24"/>
        <v>1</v>
      </c>
      <c r="W178" s="245"/>
      <c r="X178" s="245"/>
      <c r="Y178" s="381"/>
      <c r="Z178" s="245"/>
      <c r="AT178" s="183"/>
    </row>
    <row r="179" spans="1:46" s="235" customFormat="1" ht="16.5" customHeight="1" thickBot="1" x14ac:dyDescent="0.3">
      <c r="A179" s="435"/>
      <c r="B179" s="400" t="s">
        <v>178</v>
      </c>
      <c r="C179" s="401"/>
      <c r="D179" s="402"/>
      <c r="E179" s="260" t="s">
        <v>107</v>
      </c>
      <c r="F179" s="305" t="s">
        <v>108</v>
      </c>
      <c r="G179" s="254" t="str">
        <f t="shared" si="25"/>
        <v>ACEPTABLE</v>
      </c>
      <c r="H179" s="306" t="s">
        <v>109</v>
      </c>
      <c r="I179" s="305"/>
      <c r="J179" s="304" t="str">
        <f t="shared" si="26"/>
        <v>ACEPTABLE</v>
      </c>
      <c r="L179" s="190">
        <v>6</v>
      </c>
      <c r="M179" s="313" t="str">
        <f t="shared" si="21"/>
        <v>ACEPTABLE</v>
      </c>
      <c r="N179" s="314">
        <v>21</v>
      </c>
      <c r="O179" s="393" t="str">
        <f t="shared" si="22"/>
        <v>ACEPTABLE</v>
      </c>
      <c r="P179" s="394"/>
      <c r="S179" s="183">
        <f t="shared" si="23"/>
        <v>1</v>
      </c>
      <c r="U179" s="183">
        <f t="shared" si="24"/>
        <v>1</v>
      </c>
      <c r="W179" s="245"/>
      <c r="X179" s="245"/>
      <c r="Y179" s="381"/>
      <c r="Z179" s="245"/>
      <c r="AT179" s="183"/>
    </row>
    <row r="180" spans="1:46" s="235" customFormat="1" ht="18.75" customHeight="1" thickBot="1" x14ac:dyDescent="0.3">
      <c r="A180" s="435"/>
      <c r="B180" s="406" t="s">
        <v>111</v>
      </c>
      <c r="C180" s="407"/>
      <c r="D180" s="408"/>
      <c r="E180" s="259" t="s">
        <v>112</v>
      </c>
      <c r="F180" s="305"/>
      <c r="G180" s="254" t="str">
        <f t="shared" si="25"/>
        <v>ACEPTABLE</v>
      </c>
      <c r="H180" s="248" t="s">
        <v>113</v>
      </c>
      <c r="I180" s="305"/>
      <c r="J180" s="304" t="str">
        <f t="shared" si="26"/>
        <v>ACEPTABLE</v>
      </c>
      <c r="L180" s="190">
        <v>7</v>
      </c>
      <c r="M180" s="313" t="str">
        <f t="shared" si="21"/>
        <v>ACEPTABLE</v>
      </c>
      <c r="N180" s="314">
        <v>22</v>
      </c>
      <c r="O180" s="393" t="str">
        <f t="shared" si="22"/>
        <v>ACEPTABLE</v>
      </c>
      <c r="P180" s="394"/>
      <c r="S180" s="183">
        <f t="shared" si="23"/>
        <v>1</v>
      </c>
      <c r="U180" s="183">
        <f t="shared" si="24"/>
        <v>1</v>
      </c>
      <c r="W180" s="11"/>
      <c r="X180" s="11"/>
      <c r="Y180" s="381"/>
      <c r="Z180" s="245"/>
      <c r="AT180" s="183"/>
    </row>
    <row r="181" spans="1:46" s="235" customFormat="1" ht="37.5" customHeight="1" thickBot="1" x14ac:dyDescent="0.3">
      <c r="A181" s="435"/>
      <c r="B181" s="400" t="s">
        <v>114</v>
      </c>
      <c r="C181" s="401"/>
      <c r="D181" s="402"/>
      <c r="E181" s="260"/>
      <c r="F181" s="305" t="s">
        <v>108</v>
      </c>
      <c r="G181" s="254" t="str">
        <f t="shared" si="25"/>
        <v>ACEPTABLE</v>
      </c>
      <c r="H181" s="306" t="s">
        <v>115</v>
      </c>
      <c r="I181" s="305"/>
      <c r="J181" s="304" t="str">
        <f t="shared" si="26"/>
        <v>ACEPTABLE</v>
      </c>
      <c r="L181" s="190">
        <v>8</v>
      </c>
      <c r="M181" s="313" t="str">
        <f t="shared" si="21"/>
        <v>ACEPTABLE</v>
      </c>
      <c r="N181" s="314">
        <v>23</v>
      </c>
      <c r="O181" s="393" t="str">
        <f t="shared" si="22"/>
        <v>INACEPTABLE</v>
      </c>
      <c r="P181" s="394"/>
      <c r="S181" s="183">
        <f t="shared" si="23"/>
        <v>1</v>
      </c>
      <c r="U181" s="183">
        <f t="shared" si="24"/>
        <v>0</v>
      </c>
      <c r="W181" s="399"/>
      <c r="X181" s="399"/>
      <c r="Y181" s="381"/>
      <c r="Z181" s="245"/>
      <c r="AT181" s="183"/>
    </row>
    <row r="182" spans="1:46" s="235" customFormat="1" ht="39.75" customHeight="1" thickBot="1" x14ac:dyDescent="0.3">
      <c r="A182" s="436"/>
      <c r="B182" s="406" t="s">
        <v>116</v>
      </c>
      <c r="C182" s="407"/>
      <c r="D182" s="408"/>
      <c r="E182" s="259" t="s">
        <v>117</v>
      </c>
      <c r="F182" s="305"/>
      <c r="G182" s="254" t="str">
        <f t="shared" si="25"/>
        <v>ACEPTABLE</v>
      </c>
      <c r="H182" s="248"/>
      <c r="I182" s="305"/>
      <c r="J182" s="304" t="str">
        <f t="shared" si="26"/>
        <v>INACEPTABLE</v>
      </c>
      <c r="L182" s="190">
        <v>9</v>
      </c>
      <c r="M182" s="313" t="str">
        <f t="shared" si="21"/>
        <v>ACEPTABLE</v>
      </c>
      <c r="N182" s="314">
        <v>24</v>
      </c>
      <c r="O182" s="393" t="str">
        <f t="shared" si="22"/>
        <v>ACEPTABLE</v>
      </c>
      <c r="P182" s="394"/>
      <c r="S182" s="183">
        <f t="shared" si="23"/>
        <v>1</v>
      </c>
      <c r="U182" s="183">
        <f t="shared" si="24"/>
        <v>1</v>
      </c>
      <c r="W182" s="50"/>
      <c r="X182" s="51"/>
      <c r="Y182" s="381"/>
      <c r="Z182" s="245"/>
      <c r="AT182" s="193"/>
    </row>
    <row r="183" spans="1:46" s="235" customFormat="1" ht="17.25" customHeight="1" x14ac:dyDescent="0.25">
      <c r="E183" s="260" t="s">
        <v>118</v>
      </c>
      <c r="F183" s="305"/>
      <c r="G183" s="254" t="str">
        <f t="shared" si="25"/>
        <v>ACEPTABLE</v>
      </c>
      <c r="H183" s="306" t="s">
        <v>119</v>
      </c>
      <c r="I183" s="305"/>
      <c r="J183" s="304" t="str">
        <f t="shared" si="26"/>
        <v>ACEPTABLE</v>
      </c>
      <c r="L183" s="190">
        <v>10</v>
      </c>
      <c r="M183" s="313" t="str">
        <f t="shared" si="21"/>
        <v>ACEPTABLE</v>
      </c>
      <c r="N183" s="314">
        <v>25</v>
      </c>
      <c r="O183" s="393" t="str">
        <f t="shared" si="22"/>
        <v>ACEPTABLE</v>
      </c>
      <c r="P183" s="394"/>
      <c r="Q183" s="245"/>
      <c r="R183" s="245"/>
      <c r="S183" s="183">
        <f t="shared" si="23"/>
        <v>1</v>
      </c>
      <c r="U183" s="183">
        <f t="shared" si="24"/>
        <v>1</v>
      </c>
      <c r="W183" s="245"/>
      <c r="X183" s="245"/>
      <c r="Y183" s="381"/>
      <c r="Z183" s="245"/>
      <c r="AT183" s="183"/>
    </row>
    <row r="184" spans="1:46" s="235" customFormat="1" ht="15" customHeight="1" x14ac:dyDescent="0.25">
      <c r="E184" s="259" t="s">
        <v>120</v>
      </c>
      <c r="F184" s="305"/>
      <c r="G184" s="254" t="str">
        <f t="shared" si="25"/>
        <v>ACEPTABLE</v>
      </c>
      <c r="H184" s="248" t="s">
        <v>121</v>
      </c>
      <c r="I184" s="305"/>
      <c r="J184" s="304" t="str">
        <f t="shared" si="26"/>
        <v>ACEPTABLE</v>
      </c>
      <c r="L184" s="190">
        <v>11</v>
      </c>
      <c r="M184" s="313" t="str">
        <f t="shared" si="21"/>
        <v>ACEPTABLE</v>
      </c>
      <c r="N184" s="314">
        <v>26</v>
      </c>
      <c r="O184" s="393" t="str">
        <f t="shared" si="22"/>
        <v>ACEPTABLE</v>
      </c>
      <c r="P184" s="394"/>
      <c r="Q184" s="194"/>
      <c r="R184" s="35"/>
      <c r="S184" s="183">
        <f t="shared" si="23"/>
        <v>1</v>
      </c>
      <c r="U184" s="183">
        <f t="shared" si="24"/>
        <v>1</v>
      </c>
      <c r="W184" s="245"/>
      <c r="X184" s="245"/>
      <c r="Y184" s="381"/>
      <c r="Z184" s="245"/>
      <c r="AT184" s="183"/>
    </row>
    <row r="185" spans="1:46" s="235" customFormat="1" ht="18" customHeight="1" x14ac:dyDescent="0.25">
      <c r="E185" s="260" t="s">
        <v>122</v>
      </c>
      <c r="F185" s="305"/>
      <c r="G185" s="254" t="str">
        <f t="shared" si="25"/>
        <v>ACEPTABLE</v>
      </c>
      <c r="H185" s="306" t="s">
        <v>123</v>
      </c>
      <c r="I185" s="305"/>
      <c r="J185" s="304" t="str">
        <f t="shared" si="26"/>
        <v>ACEPTABLE</v>
      </c>
      <c r="L185" s="190">
        <v>12</v>
      </c>
      <c r="M185" s="313" t="str">
        <f t="shared" si="21"/>
        <v>ACEPTABLE</v>
      </c>
      <c r="N185" s="314">
        <v>27</v>
      </c>
      <c r="O185" s="393" t="str">
        <f t="shared" si="22"/>
        <v>ACEPTABLE</v>
      </c>
      <c r="P185" s="394"/>
      <c r="Q185" s="245"/>
      <c r="R185" s="381"/>
      <c r="S185" s="183">
        <f t="shared" si="23"/>
        <v>1</v>
      </c>
      <c r="U185" s="183">
        <f t="shared" si="24"/>
        <v>1</v>
      </c>
      <c r="W185" s="245"/>
      <c r="X185" s="245"/>
      <c r="Y185" s="381"/>
      <c r="Z185" s="245"/>
    </row>
    <row r="186" spans="1:46" s="235" customFormat="1" ht="18" customHeight="1" x14ac:dyDescent="0.25">
      <c r="E186" s="259" t="s">
        <v>124</v>
      </c>
      <c r="F186" s="305"/>
      <c r="G186" s="254" t="str">
        <f t="shared" si="25"/>
        <v>ACEPTABLE</v>
      </c>
      <c r="H186" s="248" t="s">
        <v>125</v>
      </c>
      <c r="I186" s="305"/>
      <c r="J186" s="304" t="str">
        <f t="shared" si="26"/>
        <v>ACEPTABLE</v>
      </c>
      <c r="L186" s="190">
        <v>13</v>
      </c>
      <c r="M186" s="313" t="str">
        <f t="shared" si="21"/>
        <v>ACEPTABLE</v>
      </c>
      <c r="N186" s="314">
        <v>28</v>
      </c>
      <c r="O186" s="393" t="str">
        <f t="shared" si="22"/>
        <v>ACEPTABLE</v>
      </c>
      <c r="P186" s="394"/>
      <c r="Q186" s="245"/>
      <c r="R186" s="381"/>
      <c r="S186" s="183">
        <f t="shared" si="23"/>
        <v>1</v>
      </c>
      <c r="T186" s="195"/>
      <c r="U186" s="183">
        <f t="shared" si="24"/>
        <v>1</v>
      </c>
      <c r="V186" s="195"/>
      <c r="W186" s="245"/>
      <c r="X186" s="245"/>
      <c r="Y186" s="381"/>
      <c r="Z186" s="245"/>
    </row>
    <row r="187" spans="1:46" s="235" customFormat="1" ht="30" customHeight="1" x14ac:dyDescent="0.25">
      <c r="E187" s="260" t="s">
        <v>126</v>
      </c>
      <c r="F187" s="305"/>
      <c r="G187" s="254" t="str">
        <f t="shared" si="25"/>
        <v>ACEPTABLE</v>
      </c>
      <c r="H187" s="306" t="s">
        <v>127</v>
      </c>
      <c r="I187" s="305"/>
      <c r="J187" s="304" t="str">
        <f t="shared" si="26"/>
        <v>ACEPTABLE</v>
      </c>
      <c r="L187" s="190">
        <v>14</v>
      </c>
      <c r="M187" s="313" t="str">
        <f t="shared" si="21"/>
        <v>ACEPTABLE</v>
      </c>
      <c r="N187" s="314">
        <v>29</v>
      </c>
      <c r="O187" s="393" t="str">
        <f t="shared" si="22"/>
        <v>ACEPTABLE</v>
      </c>
      <c r="P187" s="394"/>
      <c r="Q187" s="245"/>
      <c r="R187" s="381"/>
      <c r="S187" s="183">
        <f t="shared" si="23"/>
        <v>1</v>
      </c>
      <c r="U187" s="183">
        <f t="shared" si="24"/>
        <v>1</v>
      </c>
      <c r="W187" s="245"/>
      <c r="X187" s="245"/>
      <c r="Y187" s="381"/>
      <c r="Z187" s="245"/>
    </row>
    <row r="188" spans="1:46" s="235" customFormat="1" ht="32.25" customHeight="1" thickBot="1" x14ac:dyDescent="0.3">
      <c r="E188" s="259" t="s">
        <v>128</v>
      </c>
      <c r="F188" s="305"/>
      <c r="G188" s="254" t="str">
        <f t="shared" si="25"/>
        <v>ACEPTABLE</v>
      </c>
      <c r="H188" s="248" t="s">
        <v>129</v>
      </c>
      <c r="I188" s="305"/>
      <c r="J188" s="304" t="str">
        <f t="shared" si="26"/>
        <v>ACEPTABLE</v>
      </c>
      <c r="L188" s="196">
        <v>15</v>
      </c>
      <c r="M188" s="315" t="str">
        <f t="shared" si="21"/>
        <v>INACEPTABLE</v>
      </c>
      <c r="N188" s="316">
        <v>30</v>
      </c>
      <c r="O188" s="395" t="str">
        <f t="shared" si="22"/>
        <v>ACEPTABLE</v>
      </c>
      <c r="P188" s="396"/>
      <c r="Q188" s="245"/>
      <c r="R188" s="381"/>
      <c r="S188" s="183">
        <f t="shared" si="23"/>
        <v>0</v>
      </c>
      <c r="U188" s="183">
        <f t="shared" si="24"/>
        <v>1</v>
      </c>
      <c r="W188" s="245"/>
      <c r="X188" s="245"/>
      <c r="Y188" s="245"/>
      <c r="Z188" s="245"/>
    </row>
    <row r="189" spans="1:46" s="235" customFormat="1" ht="15.75" thickBot="1" x14ac:dyDescent="0.3">
      <c r="A189" s="197"/>
      <c r="B189" s="198"/>
      <c r="C189" s="74"/>
      <c r="D189" s="199"/>
      <c r="E189" s="261"/>
      <c r="F189" s="307"/>
      <c r="G189" s="308" t="str">
        <f t="shared" si="25"/>
        <v>INACEPTABLE</v>
      </c>
      <c r="H189" s="309" t="s">
        <v>130</v>
      </c>
      <c r="I189" s="307"/>
      <c r="J189" s="310" t="str">
        <f t="shared" si="26"/>
        <v>ACEPTABLE</v>
      </c>
      <c r="L189" s="397" t="s">
        <v>180</v>
      </c>
      <c r="M189" s="398"/>
      <c r="N189" s="398"/>
      <c r="O189" s="192">
        <f>IF(SUM(S174:U188)&lt;27,0,1)</f>
        <v>0</v>
      </c>
      <c r="P189" s="11"/>
      <c r="Q189" s="11"/>
      <c r="R189" s="381"/>
      <c r="W189" s="245"/>
      <c r="X189" s="245"/>
      <c r="Y189" s="245"/>
      <c r="Z189" s="245"/>
    </row>
    <row r="190" spans="1:46" s="235" customFormat="1" ht="15.75" thickBot="1" x14ac:dyDescent="0.3">
      <c r="A190" s="9"/>
      <c r="B190" s="251"/>
      <c r="C190" s="251"/>
      <c r="D190" s="74"/>
      <c r="E190" s="144"/>
      <c r="F190" s="240"/>
      <c r="P190" s="399"/>
      <c r="Q190" s="399"/>
      <c r="R190" s="381"/>
      <c r="W190" s="245"/>
      <c r="X190" s="245"/>
      <c r="Y190" s="245"/>
      <c r="Z190" s="245"/>
    </row>
    <row r="191" spans="1:46" s="235" customFormat="1" ht="30.75" customHeight="1" thickTop="1" x14ac:dyDescent="0.25">
      <c r="D191" s="200" t="s">
        <v>131</v>
      </c>
      <c r="E191" s="201"/>
      <c r="F191" s="202" t="s">
        <v>132</v>
      </c>
      <c r="G191" s="202"/>
      <c r="H191" s="202"/>
      <c r="I191" s="202"/>
      <c r="J191" s="202"/>
      <c r="K191" s="202"/>
      <c r="L191" s="203"/>
      <c r="M191" s="245"/>
      <c r="N191" s="245"/>
      <c r="O191" s="245"/>
      <c r="P191" s="50"/>
      <c r="Q191" s="51"/>
      <c r="R191" s="381"/>
    </row>
    <row r="192" spans="1:46" s="235" customFormat="1" x14ac:dyDescent="0.25">
      <c r="D192" s="204" t="s">
        <v>133</v>
      </c>
      <c r="E192" s="241"/>
      <c r="F192" s="240" t="s">
        <v>134</v>
      </c>
      <c r="G192" s="240"/>
      <c r="H192" s="240" t="s">
        <v>135</v>
      </c>
      <c r="I192" s="240"/>
      <c r="J192" s="240"/>
      <c r="K192" s="240"/>
      <c r="L192" s="205"/>
      <c r="O192" s="240"/>
      <c r="P192" s="245"/>
      <c r="Q192" s="245"/>
      <c r="R192" s="381"/>
    </row>
    <row r="193" spans="1:19" s="235" customFormat="1" x14ac:dyDescent="0.25">
      <c r="D193" s="206"/>
      <c r="E193" s="240"/>
      <c r="F193" s="240" t="s">
        <v>136</v>
      </c>
      <c r="G193" s="240"/>
      <c r="H193" s="240" t="s">
        <v>137</v>
      </c>
      <c r="I193" s="240"/>
      <c r="J193" s="240"/>
      <c r="K193" s="240"/>
      <c r="L193" s="205"/>
      <c r="O193" s="240"/>
      <c r="P193" s="245"/>
      <c r="Q193" s="245"/>
      <c r="R193" s="381"/>
    </row>
    <row r="194" spans="1:19" s="235" customFormat="1" x14ac:dyDescent="0.25">
      <c r="D194" s="206"/>
      <c r="E194" s="240"/>
      <c r="F194" s="240" t="s">
        <v>138</v>
      </c>
      <c r="G194" s="240"/>
      <c r="H194" s="240"/>
      <c r="I194" s="240"/>
      <c r="J194" s="240"/>
      <c r="K194" s="240"/>
      <c r="L194" s="205"/>
      <c r="O194" s="240"/>
      <c r="P194" s="245"/>
      <c r="Q194" s="245"/>
      <c r="R194" s="381"/>
    </row>
    <row r="195" spans="1:19" s="235" customFormat="1" ht="15.75" thickBot="1" x14ac:dyDescent="0.3">
      <c r="D195" s="207"/>
      <c r="E195" s="208"/>
      <c r="F195" s="209" t="s">
        <v>139</v>
      </c>
      <c r="G195" s="208"/>
      <c r="H195" s="208"/>
      <c r="I195" s="208"/>
      <c r="J195" s="208"/>
      <c r="K195" s="208"/>
      <c r="L195" s="210"/>
      <c r="O195" s="240"/>
      <c r="P195" s="245"/>
      <c r="Q195" s="245"/>
      <c r="R195" s="381"/>
    </row>
    <row r="196" spans="1:19" s="235" customFormat="1" ht="15.75" thickTop="1" x14ac:dyDescent="0.25">
      <c r="O196" s="240"/>
      <c r="P196" s="245"/>
      <c r="Q196" s="245"/>
      <c r="R196" s="381"/>
    </row>
    <row r="197" spans="1:19" s="235" customFormat="1" x14ac:dyDescent="0.25">
      <c r="A197" s="240"/>
      <c r="B197" s="240"/>
      <c r="C197" s="240"/>
      <c r="D197" s="240"/>
      <c r="E197" s="240"/>
      <c r="F197" s="241"/>
      <c r="G197" s="240"/>
      <c r="H197" s="240"/>
      <c r="I197" s="240"/>
      <c r="J197" s="251"/>
      <c r="K197" s="251"/>
      <c r="L197" s="253"/>
      <c r="M197" s="251"/>
      <c r="N197" s="251"/>
      <c r="O197" s="251"/>
      <c r="P197" s="251"/>
    </row>
    <row r="198" spans="1:19" s="235" customFormat="1" ht="15.75" thickBot="1" x14ac:dyDescent="0.3"/>
    <row r="199" spans="1:19" s="235" customFormat="1" x14ac:dyDescent="0.25">
      <c r="A199" s="52" t="s">
        <v>17</v>
      </c>
      <c r="B199" s="53"/>
      <c r="C199" s="53"/>
      <c r="D199" s="53"/>
      <c r="E199" s="54"/>
      <c r="F199" s="53"/>
      <c r="G199" s="53"/>
      <c r="H199" s="53"/>
      <c r="I199" s="53"/>
      <c r="J199" s="53"/>
      <c r="K199" s="55"/>
      <c r="L199" s="56"/>
      <c r="M199" s="53"/>
      <c r="N199" s="57"/>
      <c r="O199" s="57"/>
      <c r="P199" s="55"/>
      <c r="S199" s="11"/>
    </row>
    <row r="200" spans="1:19" s="235" customFormat="1" x14ac:dyDescent="0.25">
      <c r="A200" s="58"/>
      <c r="B200" s="11" t="s">
        <v>18</v>
      </c>
      <c r="C200" s="11"/>
      <c r="D200" s="11"/>
      <c r="E200" s="59"/>
      <c r="F200" s="11"/>
      <c r="G200" s="11"/>
      <c r="H200" s="11"/>
      <c r="I200" s="11"/>
      <c r="J200" s="11"/>
      <c r="K200" s="60"/>
      <c r="L200" s="61"/>
      <c r="M200" s="11"/>
      <c r="N200" s="62"/>
      <c r="O200" s="62"/>
      <c r="P200" s="60"/>
      <c r="S200" s="11"/>
    </row>
    <row r="201" spans="1:19" s="235" customFormat="1" x14ac:dyDescent="0.25">
      <c r="A201" s="61"/>
      <c r="B201" s="11" t="s">
        <v>19</v>
      </c>
      <c r="C201" s="11"/>
      <c r="D201" s="11"/>
      <c r="E201" s="11"/>
      <c r="F201" s="11"/>
      <c r="G201" s="11"/>
      <c r="H201" s="11"/>
      <c r="I201" s="11"/>
      <c r="J201" s="63"/>
      <c r="K201" s="64"/>
      <c r="L201" s="61" t="s">
        <v>20</v>
      </c>
      <c r="M201" s="11"/>
      <c r="N201" s="65"/>
      <c r="O201" s="11" t="s">
        <v>21</v>
      </c>
      <c r="P201" s="60"/>
      <c r="S201" s="11"/>
    </row>
    <row r="202" spans="1:19" s="235" customFormat="1" ht="15.75" thickBot="1" x14ac:dyDescent="0.3">
      <c r="A202" s="66"/>
      <c r="B202" s="67" t="s">
        <v>22</v>
      </c>
      <c r="C202" s="67"/>
      <c r="D202" s="67"/>
      <c r="E202" s="68"/>
      <c r="F202" s="69"/>
      <c r="G202" s="70"/>
      <c r="H202" s="70"/>
      <c r="I202" s="70"/>
      <c r="J202" s="71"/>
      <c r="K202" s="72"/>
      <c r="L202" s="66"/>
      <c r="M202" s="67"/>
      <c r="N202" s="67"/>
      <c r="O202" s="67"/>
      <c r="P202" s="73"/>
      <c r="S202" s="11"/>
    </row>
    <row r="203" spans="1:19" s="235" customFormat="1" ht="15.75" thickBot="1" x14ac:dyDescent="0.3">
      <c r="A203" s="61"/>
      <c r="B203" s="11"/>
      <c r="C203" s="11"/>
      <c r="D203" s="11"/>
      <c r="E203" s="74"/>
      <c r="F203" s="75"/>
      <c r="G203" s="76"/>
      <c r="H203" s="76"/>
      <c r="I203" s="76"/>
      <c r="J203" s="220"/>
      <c r="K203" s="220"/>
      <c r="L203" s="11"/>
      <c r="M203" s="11"/>
      <c r="N203" s="11"/>
      <c r="O203" s="11"/>
      <c r="P203" s="11"/>
      <c r="Q203" s="11"/>
      <c r="R203" s="11"/>
      <c r="S203" s="11"/>
    </row>
    <row r="204" spans="1:19" s="235" customFormat="1" ht="15.75" thickBot="1" x14ac:dyDescent="0.3">
      <c r="A204" s="77" t="s">
        <v>23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3" t="s">
        <v>1</v>
      </c>
      <c r="L204" s="225" t="s">
        <v>24</v>
      </c>
      <c r="M204" s="225" t="s">
        <v>1</v>
      </c>
      <c r="N204" s="225" t="s">
        <v>25</v>
      </c>
      <c r="O204" s="225" t="s">
        <v>26</v>
      </c>
      <c r="P204" s="78" t="s">
        <v>27</v>
      </c>
      <c r="Q204" s="382" t="s">
        <v>2</v>
      </c>
      <c r="R204" s="383"/>
      <c r="S204" s="332" t="s">
        <v>3</v>
      </c>
    </row>
    <row r="205" spans="1:19" s="235" customFormat="1" ht="15.75" customHeight="1" x14ac:dyDescent="0.25">
      <c r="A205" s="61"/>
      <c r="B205" s="11"/>
      <c r="C205" s="11"/>
      <c r="D205" s="11"/>
      <c r="E205" s="341" t="s">
        <v>28</v>
      </c>
      <c r="F205" s="384" t="s">
        <v>29</v>
      </c>
      <c r="G205" s="384"/>
      <c r="H205" s="384"/>
      <c r="I205" s="384"/>
      <c r="J205" s="384"/>
      <c r="K205" s="79" t="s">
        <v>30</v>
      </c>
      <c r="L205" s="80">
        <v>5</v>
      </c>
      <c r="M205" s="81">
        <v>1</v>
      </c>
      <c r="N205" s="82">
        <f>+L205*M205</f>
        <v>5</v>
      </c>
      <c r="O205" s="82">
        <v>1</v>
      </c>
      <c r="P205" s="83">
        <f>+L205*O205</f>
        <v>5</v>
      </c>
      <c r="Q205" s="11"/>
      <c r="R205" s="60"/>
      <c r="S205" s="385" t="str">
        <f>+IF(R209="INACEPTABLE","PENALIZACIÓN","ACEPTABLE")</f>
        <v>ACEPTABLE</v>
      </c>
    </row>
    <row r="206" spans="1:19" s="235" customFormat="1" x14ac:dyDescent="0.25">
      <c r="A206" s="84"/>
      <c r="B206" s="11"/>
      <c r="C206" s="11"/>
      <c r="D206" s="11"/>
      <c r="E206" s="342" t="s">
        <v>31</v>
      </c>
      <c r="F206" s="388" t="s">
        <v>32</v>
      </c>
      <c r="G206" s="388"/>
      <c r="H206" s="388"/>
      <c r="I206" s="388"/>
      <c r="J206" s="85"/>
      <c r="K206" s="79" t="s">
        <v>30</v>
      </c>
      <c r="L206" s="86">
        <v>3</v>
      </c>
      <c r="M206" s="87">
        <v>0</v>
      </c>
      <c r="N206" s="88">
        <f t="shared" ref="N206:N208" si="27">+L206*M206</f>
        <v>0</v>
      </c>
      <c r="O206" s="88">
        <v>1</v>
      </c>
      <c r="P206" s="89">
        <f t="shared" ref="P206:P208" si="28">+L206*O206</f>
        <v>3</v>
      </c>
      <c r="Q206" s="11"/>
      <c r="R206" s="60"/>
      <c r="S206" s="386"/>
    </row>
    <row r="207" spans="1:19" s="235" customFormat="1" x14ac:dyDescent="0.25">
      <c r="A207" s="84"/>
      <c r="B207" s="11"/>
      <c r="C207" s="11"/>
      <c r="D207" s="11"/>
      <c r="E207" s="341" t="s">
        <v>33</v>
      </c>
      <c r="F207" s="384" t="s">
        <v>34</v>
      </c>
      <c r="G207" s="384"/>
      <c r="H207" s="384"/>
      <c r="I207" s="384"/>
      <c r="J207" s="384"/>
      <c r="K207" s="79" t="s">
        <v>30</v>
      </c>
      <c r="L207" s="86">
        <v>4</v>
      </c>
      <c r="M207" s="87">
        <v>1</v>
      </c>
      <c r="N207" s="88">
        <f t="shared" si="27"/>
        <v>4</v>
      </c>
      <c r="O207" s="88">
        <v>1</v>
      </c>
      <c r="P207" s="89">
        <f t="shared" si="28"/>
        <v>4</v>
      </c>
      <c r="Q207" s="11"/>
      <c r="R207" s="60"/>
      <c r="S207" s="386"/>
    </row>
    <row r="208" spans="1:19" s="235" customFormat="1" ht="15.75" customHeight="1" x14ac:dyDescent="0.25">
      <c r="A208" s="61"/>
      <c r="B208" s="11"/>
      <c r="C208" s="11"/>
      <c r="D208" s="11"/>
      <c r="E208" s="342" t="s">
        <v>35</v>
      </c>
      <c r="F208" s="388" t="s">
        <v>36</v>
      </c>
      <c r="G208" s="388"/>
      <c r="H208" s="388"/>
      <c r="I208" s="388"/>
      <c r="J208" s="85"/>
      <c r="K208" s="79" t="s">
        <v>30</v>
      </c>
      <c r="L208" s="86">
        <v>4</v>
      </c>
      <c r="M208" s="87">
        <v>1</v>
      </c>
      <c r="N208" s="88">
        <f t="shared" si="27"/>
        <v>4</v>
      </c>
      <c r="O208" s="88">
        <v>1</v>
      </c>
      <c r="P208" s="89">
        <f t="shared" si="28"/>
        <v>4</v>
      </c>
      <c r="Q208" s="389" t="s">
        <v>2</v>
      </c>
      <c r="R208" s="390"/>
      <c r="S208" s="386"/>
    </row>
    <row r="209" spans="1:19" s="235" customFormat="1" ht="15.75" thickBot="1" x14ac:dyDescent="0.3">
      <c r="A209" s="66"/>
      <c r="B209" s="67"/>
      <c r="C209" s="67"/>
      <c r="D209" s="67"/>
      <c r="E209" s="67"/>
      <c r="F209" s="67"/>
      <c r="G209" s="67"/>
      <c r="H209" s="67"/>
      <c r="I209" s="67"/>
      <c r="J209" s="67"/>
      <c r="K209" s="73"/>
      <c r="L209" s="67"/>
      <c r="M209" s="90" t="s">
        <v>37</v>
      </c>
      <c r="N209" s="91">
        <f>SUM(N205:N208)</f>
        <v>13</v>
      </c>
      <c r="O209" s="90" t="s">
        <v>38</v>
      </c>
      <c r="P209" s="92">
        <f>SUM(P205:P208)</f>
        <v>16</v>
      </c>
      <c r="Q209" s="333">
        <f>+N209/P209*10</f>
        <v>8.125</v>
      </c>
      <c r="R209" s="334" t="str">
        <f>+IF(Q209&lt;7,"INACEPTABLE","ACEPTABLE")</f>
        <v>ACEPTABLE</v>
      </c>
      <c r="S209" s="387"/>
    </row>
    <row r="210" spans="1:19" s="235" customFormat="1" ht="15.75" thickBo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30"/>
      <c r="N210" s="220"/>
      <c r="O210" s="30"/>
      <c r="P210" s="220"/>
      <c r="Q210" s="93"/>
      <c r="R210" s="94"/>
      <c r="S210" s="224"/>
    </row>
    <row r="211" spans="1:19" s="235" customFormat="1" ht="15.75" thickBot="1" x14ac:dyDescent="0.3">
      <c r="A211" s="96" t="s">
        <v>39</v>
      </c>
      <c r="B211" s="53"/>
      <c r="C211" s="53"/>
      <c r="D211" s="53"/>
      <c r="E211" s="53"/>
      <c r="F211" s="53"/>
      <c r="G211" s="53"/>
      <c r="H211" s="53"/>
      <c r="I211" s="53"/>
      <c r="J211" s="55"/>
      <c r="K211" s="3" t="s">
        <v>1</v>
      </c>
      <c r="L211" s="225" t="s">
        <v>24</v>
      </c>
      <c r="M211" s="225" t="s">
        <v>1</v>
      </c>
      <c r="N211" s="225" t="s">
        <v>25</v>
      </c>
      <c r="O211" s="225" t="s">
        <v>26</v>
      </c>
      <c r="P211" s="78" t="s">
        <v>27</v>
      </c>
      <c r="Q211" s="391" t="s">
        <v>40</v>
      </c>
      <c r="R211" s="392"/>
      <c r="S211" s="97" t="s">
        <v>3</v>
      </c>
    </row>
    <row r="212" spans="1:19" s="235" customFormat="1" ht="31.5" customHeight="1" x14ac:dyDescent="0.25">
      <c r="A212" s="61"/>
      <c r="B212" s="11"/>
      <c r="C212" s="11"/>
      <c r="D212" s="11"/>
      <c r="E212" s="343" t="s">
        <v>41</v>
      </c>
      <c r="F212" s="375" t="s">
        <v>186</v>
      </c>
      <c r="G212" s="375"/>
      <c r="H212" s="375"/>
      <c r="I212" s="375"/>
      <c r="J212" s="376"/>
      <c r="K212" s="335" t="s">
        <v>30</v>
      </c>
      <c r="L212" s="98">
        <v>5</v>
      </c>
      <c r="M212" s="99">
        <v>1</v>
      </c>
      <c r="N212" s="100">
        <f>+L212*M212</f>
        <v>5</v>
      </c>
      <c r="O212" s="100">
        <v>1</v>
      </c>
      <c r="P212" s="101">
        <f>+L212*O212</f>
        <v>5</v>
      </c>
      <c r="Q212" s="53"/>
      <c r="R212" s="53"/>
      <c r="S212" s="364" t="str">
        <f>+IF(R215="INACEPTABLE","PENALIZACIÓN","ACEPTABLE")</f>
        <v>ACEPTABLE</v>
      </c>
    </row>
    <row r="213" spans="1:19" s="235" customFormat="1" ht="48.75" customHeight="1" x14ac:dyDescent="0.25">
      <c r="A213" s="102"/>
      <c r="B213" s="11"/>
      <c r="C213" s="11"/>
      <c r="D213" s="11"/>
      <c r="E213" s="344" t="s">
        <v>42</v>
      </c>
      <c r="F213" s="377" t="s">
        <v>43</v>
      </c>
      <c r="G213" s="377"/>
      <c r="H213" s="377"/>
      <c r="I213" s="377"/>
      <c r="J213" s="378"/>
      <c r="K213" s="335" t="s">
        <v>30</v>
      </c>
      <c r="L213" s="103">
        <v>4</v>
      </c>
      <c r="M213" s="104">
        <v>0</v>
      </c>
      <c r="N213" s="105">
        <f t="shared" ref="N213:N214" si="29">+L213*M213</f>
        <v>0</v>
      </c>
      <c r="O213" s="105">
        <v>1</v>
      </c>
      <c r="P213" s="106">
        <f t="shared" ref="P213:P214" si="30">+L213*O213</f>
        <v>4</v>
      </c>
      <c r="Q213" s="11"/>
      <c r="R213" s="11"/>
      <c r="S213" s="365"/>
    </row>
    <row r="214" spans="1:19" s="235" customFormat="1" ht="30" customHeight="1" x14ac:dyDescent="0.25">
      <c r="A214" s="61"/>
      <c r="B214" s="11"/>
      <c r="C214" s="11"/>
      <c r="D214" s="11"/>
      <c r="E214" s="343" t="s">
        <v>44</v>
      </c>
      <c r="F214" s="375" t="s">
        <v>185</v>
      </c>
      <c r="G214" s="375"/>
      <c r="H214" s="375"/>
      <c r="I214" s="375"/>
      <c r="J214" s="376"/>
      <c r="K214" s="335" t="s">
        <v>30</v>
      </c>
      <c r="L214" s="103">
        <v>4</v>
      </c>
      <c r="M214" s="104">
        <v>1</v>
      </c>
      <c r="N214" s="105">
        <f t="shared" si="29"/>
        <v>4</v>
      </c>
      <c r="O214" s="105">
        <v>1</v>
      </c>
      <c r="P214" s="106">
        <f t="shared" si="30"/>
        <v>4</v>
      </c>
      <c r="Q214" s="11"/>
      <c r="R214" s="11"/>
      <c r="S214" s="365"/>
    </row>
    <row r="215" spans="1:19" s="235" customFormat="1" ht="30.75" customHeight="1" x14ac:dyDescent="0.25">
      <c r="A215" s="61"/>
      <c r="B215" s="11"/>
      <c r="C215" s="11"/>
      <c r="D215" s="11"/>
      <c r="E215" s="344" t="s">
        <v>45</v>
      </c>
      <c r="F215" s="377" t="s">
        <v>46</v>
      </c>
      <c r="G215" s="377"/>
      <c r="H215" s="377"/>
      <c r="I215" s="377"/>
      <c r="J215" s="378"/>
      <c r="K215" s="335" t="s">
        <v>30</v>
      </c>
      <c r="L215" s="98">
        <v>5</v>
      </c>
      <c r="M215" s="99">
        <v>1</v>
      </c>
      <c r="N215" s="100">
        <f>+L215*M215</f>
        <v>5</v>
      </c>
      <c r="O215" s="100">
        <v>1</v>
      </c>
      <c r="P215" s="101">
        <f>+L215*O215</f>
        <v>5</v>
      </c>
      <c r="Q215" s="11"/>
      <c r="R215" s="11"/>
      <c r="S215" s="365"/>
    </row>
    <row r="216" spans="1:19" s="235" customFormat="1" ht="53.25" customHeight="1" x14ac:dyDescent="0.25">
      <c r="A216" s="61"/>
      <c r="B216" s="11"/>
      <c r="C216" s="11"/>
      <c r="D216" s="11"/>
      <c r="E216" s="343" t="s">
        <v>47</v>
      </c>
      <c r="F216" s="375" t="s">
        <v>184</v>
      </c>
      <c r="G216" s="375"/>
      <c r="H216" s="375"/>
      <c r="I216" s="375"/>
      <c r="J216" s="376"/>
      <c r="K216" s="335" t="s">
        <v>30</v>
      </c>
      <c r="L216" s="103">
        <v>3</v>
      </c>
      <c r="M216" s="104">
        <v>0</v>
      </c>
      <c r="N216" s="105">
        <f t="shared" ref="N216:N217" si="31">+L216*M216</f>
        <v>0</v>
      </c>
      <c r="O216" s="105">
        <v>1</v>
      </c>
      <c r="P216" s="106">
        <f t="shared" ref="P216:P217" si="32">+L216*O216</f>
        <v>3</v>
      </c>
      <c r="Q216" s="11"/>
      <c r="R216" s="11"/>
      <c r="S216" s="365"/>
    </row>
    <row r="217" spans="1:19" s="235" customFormat="1" ht="29.25" customHeight="1" x14ac:dyDescent="0.25">
      <c r="A217" s="61"/>
      <c r="B217" s="11"/>
      <c r="C217" s="11"/>
      <c r="D217" s="11"/>
      <c r="E217" s="344" t="s">
        <v>48</v>
      </c>
      <c r="F217" s="377" t="s">
        <v>49</v>
      </c>
      <c r="G217" s="377"/>
      <c r="H217" s="377"/>
      <c r="I217" s="377"/>
      <c r="J217" s="378"/>
      <c r="K217" s="335" t="s">
        <v>30</v>
      </c>
      <c r="L217" s="103">
        <v>4</v>
      </c>
      <c r="M217" s="104">
        <v>1</v>
      </c>
      <c r="N217" s="105">
        <f t="shared" si="31"/>
        <v>4</v>
      </c>
      <c r="O217" s="105">
        <v>1</v>
      </c>
      <c r="P217" s="106">
        <f t="shared" si="32"/>
        <v>4</v>
      </c>
      <c r="Q217" s="11"/>
      <c r="R217" s="11"/>
      <c r="S217" s="365"/>
    </row>
    <row r="218" spans="1:19" s="235" customFormat="1" ht="30" customHeight="1" x14ac:dyDescent="0.25">
      <c r="A218" s="61"/>
      <c r="B218" s="11"/>
      <c r="C218" s="11"/>
      <c r="D218" s="11"/>
      <c r="E218" s="343" t="s">
        <v>50</v>
      </c>
      <c r="F218" s="375" t="s">
        <v>51</v>
      </c>
      <c r="G218" s="375"/>
      <c r="H218" s="375"/>
      <c r="I218" s="375"/>
      <c r="J218" s="376"/>
      <c r="K218" s="335" t="s">
        <v>30</v>
      </c>
      <c r="L218" s="98">
        <v>5</v>
      </c>
      <c r="M218" s="99">
        <v>1</v>
      </c>
      <c r="N218" s="100">
        <f>+L218*M218</f>
        <v>5</v>
      </c>
      <c r="O218" s="100">
        <v>1</v>
      </c>
      <c r="P218" s="101">
        <f>+L218*O218</f>
        <v>5</v>
      </c>
      <c r="Q218" s="11"/>
      <c r="R218" s="11"/>
      <c r="S218" s="365"/>
    </row>
    <row r="219" spans="1:19" s="235" customFormat="1" ht="45" customHeight="1" x14ac:dyDescent="0.25">
      <c r="A219" s="61"/>
      <c r="B219" s="11"/>
      <c r="C219" s="11"/>
      <c r="D219" s="11"/>
      <c r="E219" s="344" t="s">
        <v>52</v>
      </c>
      <c r="F219" s="377" t="s">
        <v>53</v>
      </c>
      <c r="G219" s="377"/>
      <c r="H219" s="377"/>
      <c r="I219" s="377"/>
      <c r="J219" s="378"/>
      <c r="K219" s="335" t="s">
        <v>30</v>
      </c>
      <c r="L219" s="103">
        <v>3</v>
      </c>
      <c r="M219" s="104">
        <v>0</v>
      </c>
      <c r="N219" s="105">
        <f t="shared" ref="N219:N220" si="33">+L219*M219</f>
        <v>0</v>
      </c>
      <c r="O219" s="105">
        <v>1</v>
      </c>
      <c r="P219" s="106">
        <f t="shared" ref="P219:P220" si="34">+L219*O219</f>
        <v>3</v>
      </c>
      <c r="Q219" s="107"/>
      <c r="R219" s="11"/>
      <c r="S219" s="365"/>
    </row>
    <row r="220" spans="1:19" s="235" customFormat="1" ht="69" customHeight="1" x14ac:dyDescent="0.25">
      <c r="A220" s="61"/>
      <c r="B220" s="11"/>
      <c r="C220" s="11"/>
      <c r="D220" s="11"/>
      <c r="E220" s="343" t="s">
        <v>54</v>
      </c>
      <c r="F220" s="375" t="s">
        <v>55</v>
      </c>
      <c r="G220" s="375"/>
      <c r="H220" s="375"/>
      <c r="I220" s="375"/>
      <c r="J220" s="376"/>
      <c r="K220" s="335" t="s">
        <v>30</v>
      </c>
      <c r="L220" s="103">
        <v>3</v>
      </c>
      <c r="M220" s="104">
        <v>1</v>
      </c>
      <c r="N220" s="105">
        <f t="shared" si="33"/>
        <v>3</v>
      </c>
      <c r="O220" s="105">
        <v>1</v>
      </c>
      <c r="P220" s="106">
        <f t="shared" si="34"/>
        <v>3</v>
      </c>
      <c r="Q220" s="379" t="s">
        <v>40</v>
      </c>
      <c r="R220" s="380"/>
      <c r="S220" s="365"/>
    </row>
    <row r="221" spans="1:19" s="235" customFormat="1" ht="15.75" thickBot="1" x14ac:dyDescent="0.3">
      <c r="A221" s="66"/>
      <c r="B221" s="67"/>
      <c r="C221" s="67"/>
      <c r="D221" s="67"/>
      <c r="E221" s="108"/>
      <c r="F221" s="69"/>
      <c r="G221" s="109"/>
      <c r="H221" s="70"/>
      <c r="I221" s="70"/>
      <c r="J221" s="73"/>
      <c r="K221" s="336"/>
      <c r="L221" s="337"/>
      <c r="M221" s="338" t="s">
        <v>37</v>
      </c>
      <c r="N221" s="339">
        <f>SUM(N212:N220)</f>
        <v>26</v>
      </c>
      <c r="O221" s="338" t="s">
        <v>38</v>
      </c>
      <c r="P221" s="340">
        <f>SUM(P212:P220)</f>
        <v>36</v>
      </c>
      <c r="Q221" s="110">
        <f>+N221/P221*10</f>
        <v>7.2222222222222223</v>
      </c>
      <c r="R221" s="111" t="str">
        <f>+IF(Q221&lt;7,"INACEPTABLE","ACEPTABLE")</f>
        <v>ACEPTABLE</v>
      </c>
      <c r="S221" s="366"/>
    </row>
    <row r="222" spans="1:19" s="235" customFormat="1" ht="15.75" thickBot="1" x14ac:dyDescent="0.3">
      <c r="A222" s="11"/>
      <c r="B222" s="11"/>
      <c r="C222" s="11"/>
      <c r="D222" s="11"/>
      <c r="E222" s="112"/>
      <c r="F222" s="75"/>
      <c r="G222" s="113"/>
      <c r="H222" s="76"/>
      <c r="I222" s="76"/>
      <c r="J222" s="11"/>
      <c r="K222" s="220"/>
      <c r="L222" s="11"/>
      <c r="M222" s="30"/>
      <c r="N222" s="220"/>
      <c r="O222" s="30"/>
      <c r="P222" s="220"/>
      <c r="Q222" s="11"/>
      <c r="R222" s="11"/>
      <c r="S222" s="11"/>
    </row>
    <row r="223" spans="1:19" s="235" customFormat="1" ht="15.75" thickBot="1" x14ac:dyDescent="0.3">
      <c r="A223" s="360" t="s">
        <v>56</v>
      </c>
      <c r="B223" s="361"/>
      <c r="C223" s="361"/>
      <c r="D223" s="361"/>
      <c r="E223" s="114"/>
      <c r="F223" s="115"/>
      <c r="G223" s="116"/>
      <c r="H223" s="117"/>
      <c r="I223" s="117"/>
      <c r="J223" s="55"/>
      <c r="K223" s="3" t="s">
        <v>1</v>
      </c>
      <c r="L223" s="223" t="s">
        <v>24</v>
      </c>
      <c r="M223" s="223" t="s">
        <v>1</v>
      </c>
      <c r="N223" s="223" t="s">
        <v>25</v>
      </c>
      <c r="O223" s="223" t="s">
        <v>26</v>
      </c>
      <c r="P223" s="119" t="s">
        <v>27</v>
      </c>
      <c r="Q223" s="362" t="s">
        <v>57</v>
      </c>
      <c r="R223" s="363"/>
      <c r="S223" s="120" t="s">
        <v>3</v>
      </c>
    </row>
    <row r="224" spans="1:19" s="235" customFormat="1" x14ac:dyDescent="0.25">
      <c r="A224" s="61"/>
      <c r="B224" s="121"/>
      <c r="C224" s="122"/>
      <c r="D224" s="123"/>
      <c r="E224" s="124" t="s">
        <v>58</v>
      </c>
      <c r="F224" s="125" t="s">
        <v>59</v>
      </c>
      <c r="G224" s="124"/>
      <c r="H224" s="126"/>
      <c r="I224" s="127"/>
      <c r="J224" s="329"/>
      <c r="K224" s="79" t="s">
        <v>30</v>
      </c>
      <c r="L224" s="80">
        <v>5</v>
      </c>
      <c r="M224" s="81">
        <v>1</v>
      </c>
      <c r="N224" s="82">
        <f>+L224*M224</f>
        <v>5</v>
      </c>
      <c r="O224" s="82">
        <v>1</v>
      </c>
      <c r="P224" s="128">
        <f>+L224*O224</f>
        <v>5</v>
      </c>
      <c r="Q224" s="11"/>
      <c r="R224" s="11"/>
      <c r="S224" s="364" t="str">
        <f>+IF(R230="INACEPTABLE","PENALIZACIÓN","ACEPTABLE")</f>
        <v>ACEPTABLE</v>
      </c>
    </row>
    <row r="225" spans="1:20" s="235" customFormat="1" ht="15" customHeight="1" thickBot="1" x14ac:dyDescent="0.3">
      <c r="A225" s="102"/>
      <c r="B225" s="11"/>
      <c r="C225" s="11"/>
      <c r="D225" s="11"/>
      <c r="E225" s="129" t="s">
        <v>60</v>
      </c>
      <c r="F225" s="367" t="s">
        <v>61</v>
      </c>
      <c r="G225" s="368"/>
      <c r="H225" s="368"/>
      <c r="I225" s="369"/>
      <c r="J225" s="330"/>
      <c r="K225" s="79" t="s">
        <v>30</v>
      </c>
      <c r="L225" s="86">
        <v>4</v>
      </c>
      <c r="M225" s="87">
        <v>1</v>
      </c>
      <c r="N225" s="88">
        <f t="shared" ref="N225:N227" si="35">+L225*M225</f>
        <v>4</v>
      </c>
      <c r="O225" s="88">
        <v>1</v>
      </c>
      <c r="P225" s="130">
        <f t="shared" ref="P225:P227" si="36">+L225*O225</f>
        <v>4</v>
      </c>
      <c r="Q225" s="107"/>
      <c r="R225" s="11"/>
      <c r="S225" s="365"/>
    </row>
    <row r="226" spans="1:20" s="235" customFormat="1" ht="15" customHeight="1" thickBot="1" x14ac:dyDescent="0.3">
      <c r="A226" s="102"/>
      <c r="B226" s="11"/>
      <c r="C226" s="349"/>
      <c r="D226" s="11"/>
      <c r="E226" s="124" t="s">
        <v>62</v>
      </c>
      <c r="F226" s="370" t="s">
        <v>63</v>
      </c>
      <c r="G226" s="371"/>
      <c r="H226" s="371"/>
      <c r="I226" s="371"/>
      <c r="J226" s="372"/>
      <c r="K226" s="79" t="s">
        <v>30</v>
      </c>
      <c r="L226" s="86">
        <v>4</v>
      </c>
      <c r="M226" s="87">
        <v>1</v>
      </c>
      <c r="N226" s="88">
        <f t="shared" si="35"/>
        <v>4</v>
      </c>
      <c r="O226" s="88">
        <v>1</v>
      </c>
      <c r="P226" s="130">
        <f t="shared" si="36"/>
        <v>4</v>
      </c>
      <c r="Q226" s="107"/>
      <c r="R226" s="11"/>
      <c r="S226" s="365"/>
    </row>
    <row r="227" spans="1:20" s="235" customFormat="1" x14ac:dyDescent="0.25">
      <c r="A227" s="102"/>
      <c r="B227" s="11"/>
      <c r="C227" s="11"/>
      <c r="D227" s="11"/>
      <c r="E227" s="129" t="s">
        <v>64</v>
      </c>
      <c r="F227" s="367" t="s">
        <v>65</v>
      </c>
      <c r="G227" s="368"/>
      <c r="H227" s="368"/>
      <c r="I227" s="369"/>
      <c r="J227" s="330"/>
      <c r="K227" s="79" t="s">
        <v>30</v>
      </c>
      <c r="L227" s="86">
        <v>3</v>
      </c>
      <c r="M227" s="87">
        <v>1</v>
      </c>
      <c r="N227" s="88">
        <f t="shared" si="35"/>
        <v>3</v>
      </c>
      <c r="O227" s="88">
        <v>1</v>
      </c>
      <c r="P227" s="130">
        <f t="shared" si="36"/>
        <v>3</v>
      </c>
      <c r="Q227" s="373" t="s">
        <v>57</v>
      </c>
      <c r="R227" s="374"/>
      <c r="S227" s="365"/>
    </row>
    <row r="228" spans="1:20" s="235" customFormat="1" ht="15.75" thickBot="1" x14ac:dyDescent="0.3">
      <c r="A228" s="131"/>
      <c r="B228" s="67"/>
      <c r="C228" s="67"/>
      <c r="D228" s="67"/>
      <c r="E228" s="132"/>
      <c r="F228" s="69"/>
      <c r="G228" s="67"/>
      <c r="H228" s="132"/>
      <c r="I228" s="133"/>
      <c r="J228" s="331"/>
      <c r="K228" s="134"/>
      <c r="L228" s="135"/>
      <c r="M228" s="90" t="s">
        <v>37</v>
      </c>
      <c r="N228" s="91">
        <f>SUM(N224:N227)</f>
        <v>16</v>
      </c>
      <c r="O228" s="90" t="s">
        <v>38</v>
      </c>
      <c r="P228" s="92">
        <f>SUM(P224:P227)</f>
        <v>16</v>
      </c>
      <c r="Q228" s="110">
        <f>+N228/P228*10</f>
        <v>10</v>
      </c>
      <c r="R228" s="111" t="str">
        <f>+IF(Q228&lt;7,"INACEPTABLE","ACEPTABLE")</f>
        <v>ACEPTABLE</v>
      </c>
      <c r="S228" s="366"/>
    </row>
    <row r="229" spans="1:20" s="235" customFormat="1" x14ac:dyDescent="0.25">
      <c r="A229" s="136"/>
      <c r="B229" s="11"/>
      <c r="C229" s="11"/>
      <c r="D229" s="11"/>
      <c r="E229" s="11"/>
      <c r="F229" s="75"/>
      <c r="G229" s="11"/>
      <c r="H229" s="137"/>
      <c r="I229" s="138"/>
      <c r="J229" s="76"/>
      <c r="K229" s="76"/>
      <c r="L229" s="139"/>
      <c r="M229" s="30"/>
      <c r="N229" s="220"/>
      <c r="O229" s="30"/>
      <c r="P229" s="220"/>
      <c r="Q229" s="50"/>
      <c r="R229" s="220"/>
      <c r="S229" s="219"/>
    </row>
    <row r="230" spans="1:20" s="235" customFormat="1" x14ac:dyDescent="0.25">
      <c r="A230" s="253"/>
      <c r="B230" s="253"/>
      <c r="C230" s="253"/>
      <c r="D230" s="253"/>
      <c r="E230" s="253"/>
      <c r="F230" s="253"/>
      <c r="G230" s="253"/>
      <c r="H230" s="253"/>
      <c r="I230" s="253"/>
      <c r="J230" s="253"/>
      <c r="K230" s="253"/>
      <c r="L230" s="253"/>
      <c r="M230" s="253"/>
      <c r="N230" s="253"/>
      <c r="O230" s="253"/>
      <c r="P230" s="253"/>
      <c r="Q230" s="253"/>
      <c r="R230" s="253"/>
      <c r="S230" s="214"/>
      <c r="T230" s="214"/>
    </row>
    <row r="231" spans="1:20" s="235" customFormat="1" x14ac:dyDescent="0.25">
      <c r="A231" s="253"/>
      <c r="B231" s="253"/>
      <c r="C231" s="253"/>
      <c r="D231" s="253"/>
      <c r="E231" s="253"/>
      <c r="F231" s="253"/>
      <c r="G231" s="253"/>
      <c r="H231" s="253"/>
      <c r="I231" s="253"/>
      <c r="J231" s="253"/>
      <c r="K231" s="253"/>
      <c r="L231" s="253"/>
      <c r="M231" s="253"/>
      <c r="N231" s="253"/>
      <c r="O231" s="253"/>
      <c r="P231" s="253"/>
      <c r="Q231" s="253"/>
      <c r="R231" s="253"/>
      <c r="S231" s="214"/>
      <c r="T231" s="214"/>
    </row>
    <row r="232" spans="1:20" ht="15.75" thickBot="1" x14ac:dyDescent="0.3"/>
    <row r="233" spans="1:20" ht="18.75" thickBot="1" x14ac:dyDescent="0.4">
      <c r="A233" s="136"/>
      <c r="B233" s="11"/>
      <c r="C233" s="11"/>
      <c r="D233" s="11"/>
      <c r="E233" s="11"/>
      <c r="F233" s="11"/>
      <c r="G233" s="75"/>
      <c r="H233" s="11"/>
      <c r="I233" s="74"/>
      <c r="J233" s="216"/>
      <c r="K233" s="216"/>
      <c r="L233" s="216"/>
      <c r="M233" s="221" t="s">
        <v>194</v>
      </c>
      <c r="N233" s="147" t="s">
        <v>193</v>
      </c>
      <c r="O233" s="147" t="s">
        <v>157</v>
      </c>
      <c r="P233" s="222" t="s">
        <v>158</v>
      </c>
      <c r="Q233" s="221" t="s">
        <v>69</v>
      </c>
      <c r="R233" s="222" t="s">
        <v>3</v>
      </c>
    </row>
    <row r="234" spans="1:20" x14ac:dyDescent="0.25">
      <c r="A234" s="482" t="s">
        <v>159</v>
      </c>
      <c r="B234" s="483"/>
      <c r="C234" s="483"/>
      <c r="D234" s="483"/>
      <c r="E234" s="484"/>
      <c r="F234" s="358"/>
      <c r="G234" s="149" t="s">
        <v>73</v>
      </c>
      <c r="H234" s="150"/>
      <c r="I234" s="150"/>
      <c r="J234" s="150"/>
      <c r="K234" s="151"/>
      <c r="L234" s="350"/>
      <c r="M234" s="354">
        <f t="shared" ref="M234:M238" si="37">L115</f>
        <v>10</v>
      </c>
      <c r="N234" s="351">
        <f>$N$132</f>
        <v>10</v>
      </c>
      <c r="O234" s="353">
        <f>+M234*0.4+N234*0.6</f>
        <v>10</v>
      </c>
      <c r="P234" s="473">
        <v>50</v>
      </c>
      <c r="Q234" s="476">
        <f>(O239/P234*10)</f>
        <v>8.0694444444444446</v>
      </c>
      <c r="R234" s="479" t="str">
        <f>+IF(Q234&lt;=8,"PENALIZACIÓN","ACEPTABLE")</f>
        <v>ACEPTABLE</v>
      </c>
      <c r="S234" s="246" t="s">
        <v>74</v>
      </c>
      <c r="T234" s="156" t="s">
        <v>75</v>
      </c>
    </row>
    <row r="235" spans="1:20" ht="15.75" customHeight="1" x14ac:dyDescent="0.25">
      <c r="A235" s="485"/>
      <c r="B235" s="486"/>
      <c r="C235" s="486"/>
      <c r="D235" s="486"/>
      <c r="E235" s="487"/>
      <c r="F235" s="359"/>
      <c r="G235" s="491" t="s">
        <v>76</v>
      </c>
      <c r="H235" s="491"/>
      <c r="I235" s="491"/>
      <c r="J235" s="491"/>
      <c r="K235" s="491"/>
      <c r="L235" s="491"/>
      <c r="M235" s="354">
        <f t="shared" si="37"/>
        <v>5</v>
      </c>
      <c r="N235" s="351">
        <f>$L$156</f>
        <v>5</v>
      </c>
      <c r="O235" s="353">
        <f t="shared" ref="O235:O238" si="38">+M235*0.4+N235*0.6</f>
        <v>5</v>
      </c>
      <c r="P235" s="474"/>
      <c r="Q235" s="477"/>
      <c r="R235" s="480"/>
      <c r="S235" s="348" t="s">
        <v>77</v>
      </c>
      <c r="T235" s="161" t="s">
        <v>78</v>
      </c>
    </row>
    <row r="236" spans="1:20" x14ac:dyDescent="0.25">
      <c r="A236" s="485"/>
      <c r="B236" s="486"/>
      <c r="C236" s="486"/>
      <c r="D236" s="486"/>
      <c r="E236" s="487"/>
      <c r="F236" s="163"/>
      <c r="G236" s="492" t="s">
        <v>79</v>
      </c>
      <c r="H236" s="492"/>
      <c r="I236" s="492"/>
      <c r="J236" s="492"/>
      <c r="K236" s="492"/>
      <c r="L236" s="492"/>
      <c r="M236" s="354">
        <f t="shared" si="37"/>
        <v>8.125</v>
      </c>
      <c r="N236" s="352">
        <f>$Q$209</f>
        <v>8.125</v>
      </c>
      <c r="O236" s="353">
        <f t="shared" si="38"/>
        <v>8.125</v>
      </c>
      <c r="P236" s="474"/>
      <c r="Q236" s="477"/>
      <c r="R236" s="480"/>
      <c r="S236" s="246" t="s">
        <v>183</v>
      </c>
      <c r="T236" s="166" t="s">
        <v>80</v>
      </c>
    </row>
    <row r="237" spans="1:20" ht="15.75" customHeight="1" x14ac:dyDescent="0.25">
      <c r="A237" s="485"/>
      <c r="B237" s="486"/>
      <c r="C237" s="486"/>
      <c r="D237" s="486"/>
      <c r="E237" s="487"/>
      <c r="F237" s="167"/>
      <c r="G237" s="493" t="s">
        <v>81</v>
      </c>
      <c r="H237" s="494"/>
      <c r="I237" s="494"/>
      <c r="J237" s="494"/>
      <c r="K237" s="494"/>
      <c r="L237" s="494"/>
      <c r="M237" s="354">
        <f t="shared" si="37"/>
        <v>7.2222222222222223</v>
      </c>
      <c r="N237" s="351">
        <f>$Q$221</f>
        <v>7.2222222222222223</v>
      </c>
      <c r="O237" s="353">
        <f t="shared" si="38"/>
        <v>7.2222222222222223</v>
      </c>
      <c r="P237" s="474"/>
      <c r="Q237" s="477"/>
      <c r="R237" s="480"/>
      <c r="S237" s="246" t="s">
        <v>182</v>
      </c>
      <c r="T237" s="168" t="s">
        <v>82</v>
      </c>
    </row>
    <row r="238" spans="1:20" ht="15.75" thickBot="1" x14ac:dyDescent="0.3">
      <c r="A238" s="488"/>
      <c r="B238" s="489"/>
      <c r="C238" s="489"/>
      <c r="D238" s="489"/>
      <c r="E238" s="490"/>
      <c r="F238" s="327"/>
      <c r="G238" s="495" t="s">
        <v>83</v>
      </c>
      <c r="H238" s="496"/>
      <c r="I238" s="496"/>
      <c r="J238" s="496"/>
      <c r="K238" s="496"/>
      <c r="L238" s="496"/>
      <c r="M238" s="355">
        <f t="shared" si="37"/>
        <v>10</v>
      </c>
      <c r="N238" s="356">
        <f>$Q$228</f>
        <v>10</v>
      </c>
      <c r="O238" s="357">
        <f t="shared" si="38"/>
        <v>10</v>
      </c>
      <c r="P238" s="475"/>
      <c r="Q238" s="478"/>
      <c r="R238" s="481"/>
      <c r="S238" s="246" t="s">
        <v>84</v>
      </c>
      <c r="T238" s="173" t="s">
        <v>85</v>
      </c>
    </row>
    <row r="239" spans="1:20" ht="15.75" thickBot="1" x14ac:dyDescent="0.3">
      <c r="A239" s="136"/>
      <c r="B239" s="11"/>
      <c r="C239" s="11"/>
      <c r="D239" s="11"/>
      <c r="E239" s="11"/>
      <c r="F239" s="11"/>
      <c r="G239" s="216"/>
      <c r="H239" s="174"/>
      <c r="I239" s="76"/>
      <c r="J239" s="76"/>
      <c r="K239" s="174"/>
      <c r="L239" s="175"/>
      <c r="M239" s="76"/>
      <c r="N239" s="90" t="s">
        <v>189</v>
      </c>
      <c r="O239" s="176">
        <f>SUM(O234:O238)</f>
        <v>40.347222222222221</v>
      </c>
      <c r="P239" s="11"/>
      <c r="Q239" s="62"/>
      <c r="R239" s="11"/>
    </row>
    <row r="240" spans="1:20" x14ac:dyDescent="0.25">
      <c r="A240" s="136"/>
      <c r="B240" s="11"/>
      <c r="C240" s="11"/>
      <c r="D240" s="11"/>
      <c r="E240" s="11"/>
      <c r="F240" s="11"/>
      <c r="G240" s="216"/>
      <c r="H240" s="174"/>
      <c r="I240" s="76"/>
      <c r="J240" s="76"/>
      <c r="K240" s="174"/>
      <c r="L240" s="175"/>
      <c r="M240" s="76"/>
      <c r="N240" s="30"/>
      <c r="O240" s="215"/>
      <c r="P240" s="11"/>
      <c r="Q240" s="62"/>
      <c r="R240" s="11"/>
    </row>
  </sheetData>
  <mergeCells count="204">
    <mergeCell ref="N13:O13"/>
    <mergeCell ref="F36:I36"/>
    <mergeCell ref="L37:M37"/>
    <mergeCell ref="F94:J94"/>
    <mergeCell ref="S94:S103"/>
    <mergeCell ref="F95:J95"/>
    <mergeCell ref="F96:J96"/>
    <mergeCell ref="F97:J97"/>
    <mergeCell ref="F98:J98"/>
    <mergeCell ref="F99:J99"/>
    <mergeCell ref="F100:J100"/>
    <mergeCell ref="F101:J101"/>
    <mergeCell ref="F102:J102"/>
    <mergeCell ref="Q102:R102"/>
    <mergeCell ref="A55:A64"/>
    <mergeCell ref="Q86:R86"/>
    <mergeCell ref="F87:J87"/>
    <mergeCell ref="S87:S91"/>
    <mergeCell ref="F88:I88"/>
    <mergeCell ref="F89:J89"/>
    <mergeCell ref="F90:I90"/>
    <mergeCell ref="Q90:R90"/>
    <mergeCell ref="Q93:R93"/>
    <mergeCell ref="W57:X57"/>
    <mergeCell ref="B58:D58"/>
    <mergeCell ref="O58:P58"/>
    <mergeCell ref="Y58:Y61"/>
    <mergeCell ref="B59:D59"/>
    <mergeCell ref="O59:P59"/>
    <mergeCell ref="B49:D49"/>
    <mergeCell ref="B60:D60"/>
    <mergeCell ref="O60:P60"/>
    <mergeCell ref="B50:D50"/>
    <mergeCell ref="B61:D61"/>
    <mergeCell ref="O61:P61"/>
    <mergeCell ref="C51:D51"/>
    <mergeCell ref="M55:P55"/>
    <mergeCell ref="B55:D55"/>
    <mergeCell ref="B57:D57"/>
    <mergeCell ref="O57:P57"/>
    <mergeCell ref="E55:J55"/>
    <mergeCell ref="B56:D56"/>
    <mergeCell ref="O56:P56"/>
    <mergeCell ref="B62:D62"/>
    <mergeCell ref="O62:P62"/>
    <mergeCell ref="Y62:Y65"/>
    <mergeCell ref="B63:D63"/>
    <mergeCell ref="O63:P63"/>
    <mergeCell ref="W63:X63"/>
    <mergeCell ref="B64:D64"/>
    <mergeCell ref="O64:P64"/>
    <mergeCell ref="O65:P65"/>
    <mergeCell ref="A141:C141"/>
    <mergeCell ref="D141:F141"/>
    <mergeCell ref="A142:F142"/>
    <mergeCell ref="A143:F143"/>
    <mergeCell ref="H148:I148"/>
    <mergeCell ref="O66:P66"/>
    <mergeCell ref="Y66:Y69"/>
    <mergeCell ref="O67:P67"/>
    <mergeCell ref="R67:R70"/>
    <mergeCell ref="O68:P68"/>
    <mergeCell ref="O69:P69"/>
    <mergeCell ref="O70:P70"/>
    <mergeCell ref="D112:K112"/>
    <mergeCell ref="O115:O119"/>
    <mergeCell ref="P115:P119"/>
    <mergeCell ref="Q115:Q119"/>
    <mergeCell ref="F118:K118"/>
    <mergeCell ref="A105:D105"/>
    <mergeCell ref="Q105:R105"/>
    <mergeCell ref="S106:S110"/>
    <mergeCell ref="F107:I107"/>
    <mergeCell ref="F108:J108"/>
    <mergeCell ref="F109:I109"/>
    <mergeCell ref="Q109:R109"/>
    <mergeCell ref="A1:S1"/>
    <mergeCell ref="A8:S8"/>
    <mergeCell ref="P234:P238"/>
    <mergeCell ref="Q234:Q238"/>
    <mergeCell ref="R234:R238"/>
    <mergeCell ref="A234:E238"/>
    <mergeCell ref="G235:L235"/>
    <mergeCell ref="G236:L236"/>
    <mergeCell ref="G237:L237"/>
    <mergeCell ref="G238:L238"/>
    <mergeCell ref="A126:T126"/>
    <mergeCell ref="R71:R74"/>
    <mergeCell ref="L71:N71"/>
    <mergeCell ref="P72:Q72"/>
    <mergeCell ref="R75:R78"/>
    <mergeCell ref="A115:D119"/>
    <mergeCell ref="A128:E128"/>
    <mergeCell ref="N128:O128"/>
    <mergeCell ref="P128:Q128"/>
    <mergeCell ref="G129:K129"/>
    <mergeCell ref="P129:Q132"/>
    <mergeCell ref="G130:K130"/>
    <mergeCell ref="N131:O131"/>
    <mergeCell ref="A140:F140"/>
    <mergeCell ref="A3:S3"/>
    <mergeCell ref="A24:F24"/>
    <mergeCell ref="A25:F25"/>
    <mergeCell ref="H30:I30"/>
    <mergeCell ref="A22:F22"/>
    <mergeCell ref="A47:A50"/>
    <mergeCell ref="B47:D47"/>
    <mergeCell ref="B48:D48"/>
    <mergeCell ref="D23:F23"/>
    <mergeCell ref="A23:C23"/>
    <mergeCell ref="F35:I35"/>
    <mergeCell ref="A46:B46"/>
    <mergeCell ref="L34:M34"/>
    <mergeCell ref="N34:O34"/>
    <mergeCell ref="P34:Q34"/>
    <mergeCell ref="N35:O38"/>
    <mergeCell ref="P35:Q38"/>
    <mergeCell ref="R35:R40"/>
    <mergeCell ref="A10:E10"/>
    <mergeCell ref="N10:O10"/>
    <mergeCell ref="P10:Q10"/>
    <mergeCell ref="G11:K11"/>
    <mergeCell ref="P11:Q14"/>
    <mergeCell ref="G12:K12"/>
    <mergeCell ref="L152:M152"/>
    <mergeCell ref="N152:O152"/>
    <mergeCell ref="P152:Q152"/>
    <mergeCell ref="F153:I153"/>
    <mergeCell ref="N153:O156"/>
    <mergeCell ref="P153:Q156"/>
    <mergeCell ref="R153:R158"/>
    <mergeCell ref="F154:I154"/>
    <mergeCell ref="L155:M155"/>
    <mergeCell ref="A164:B164"/>
    <mergeCell ref="A165:A168"/>
    <mergeCell ref="B165:D165"/>
    <mergeCell ref="B166:D166"/>
    <mergeCell ref="B167:D167"/>
    <mergeCell ref="B168:D168"/>
    <mergeCell ref="C169:D169"/>
    <mergeCell ref="A173:A182"/>
    <mergeCell ref="B173:D173"/>
    <mergeCell ref="E173:J173"/>
    <mergeCell ref="M173:P173"/>
    <mergeCell ref="B174:D174"/>
    <mergeCell ref="O174:P174"/>
    <mergeCell ref="B175:D175"/>
    <mergeCell ref="O175:P175"/>
    <mergeCell ref="W175:X175"/>
    <mergeCell ref="B176:D176"/>
    <mergeCell ref="O176:P176"/>
    <mergeCell ref="Y176:Y179"/>
    <mergeCell ref="B177:D177"/>
    <mergeCell ref="O177:P177"/>
    <mergeCell ref="B178:D178"/>
    <mergeCell ref="O178:P178"/>
    <mergeCell ref="B179:D179"/>
    <mergeCell ref="O179:P179"/>
    <mergeCell ref="B180:D180"/>
    <mergeCell ref="O180:P180"/>
    <mergeCell ref="Y180:Y183"/>
    <mergeCell ref="B181:D181"/>
    <mergeCell ref="O181:P181"/>
    <mergeCell ref="W181:X181"/>
    <mergeCell ref="B182:D182"/>
    <mergeCell ref="O182:P182"/>
    <mergeCell ref="O183:P183"/>
    <mergeCell ref="O184:P184"/>
    <mergeCell ref="Y184:Y187"/>
    <mergeCell ref="O185:P185"/>
    <mergeCell ref="R185:R188"/>
    <mergeCell ref="O186:P186"/>
    <mergeCell ref="O187:P187"/>
    <mergeCell ref="O188:P188"/>
    <mergeCell ref="L189:N189"/>
    <mergeCell ref="R189:R192"/>
    <mergeCell ref="P190:Q190"/>
    <mergeCell ref="R193:R196"/>
    <mergeCell ref="Q204:R204"/>
    <mergeCell ref="F205:J205"/>
    <mergeCell ref="S205:S209"/>
    <mergeCell ref="F206:I206"/>
    <mergeCell ref="F207:J207"/>
    <mergeCell ref="F208:I208"/>
    <mergeCell ref="Q208:R208"/>
    <mergeCell ref="Q211:R211"/>
    <mergeCell ref="A223:D223"/>
    <mergeCell ref="Q223:R223"/>
    <mergeCell ref="S224:S228"/>
    <mergeCell ref="F225:I225"/>
    <mergeCell ref="F226:J226"/>
    <mergeCell ref="F227:I227"/>
    <mergeCell ref="Q227:R227"/>
    <mergeCell ref="F212:J212"/>
    <mergeCell ref="S212:S221"/>
    <mergeCell ref="F213:J213"/>
    <mergeCell ref="F214:J214"/>
    <mergeCell ref="F215:J215"/>
    <mergeCell ref="F216:J216"/>
    <mergeCell ref="F217:J217"/>
    <mergeCell ref="F218:J218"/>
    <mergeCell ref="F219:J219"/>
    <mergeCell ref="F220:J220"/>
    <mergeCell ref="Q220:R220"/>
  </mergeCells>
  <conditionalFormatting sqref="R91:R92">
    <cfRule type="cellIs" dxfId="109" priority="111" operator="equal">
      <formula>"INACEPTABLE"</formula>
    </cfRule>
    <cfRule type="cellIs" dxfId="108" priority="112" operator="equal">
      <formula>"ACEPTABLE"</formula>
    </cfRule>
  </conditionalFormatting>
  <conditionalFormatting sqref="S87:S92 S112:S113 S122">
    <cfRule type="cellIs" dxfId="107" priority="109" operator="equal">
      <formula>"PENALIZACIÓN"</formula>
    </cfRule>
    <cfRule type="cellIs" dxfId="106" priority="110" operator="equal">
      <formula>"ACEPTABLE"</formula>
    </cfRule>
  </conditionalFormatting>
  <conditionalFormatting sqref="R103">
    <cfRule type="cellIs" dxfId="105" priority="107" operator="equal">
      <formula>"INACEPTABLE"</formula>
    </cfRule>
    <cfRule type="cellIs" dxfId="104" priority="108" operator="equal">
      <formula>"ACEPTABLE"</formula>
    </cfRule>
  </conditionalFormatting>
  <conditionalFormatting sqref="S94">
    <cfRule type="cellIs" dxfId="103" priority="105" operator="equal">
      <formula>"PENALIZACIÓN"</formula>
    </cfRule>
    <cfRule type="cellIs" dxfId="102" priority="106" operator="equal">
      <formula>"ACEPTABLE"</formula>
    </cfRule>
  </conditionalFormatting>
  <conditionalFormatting sqref="R110:R111">
    <cfRule type="cellIs" dxfId="101" priority="103" operator="equal">
      <formula>"INACEPTABLE"</formula>
    </cfRule>
    <cfRule type="cellIs" dxfId="100" priority="104" operator="equal">
      <formula>"ACEPTABLE"</formula>
    </cfRule>
  </conditionalFormatting>
  <conditionalFormatting sqref="S106">
    <cfRule type="cellIs" dxfId="99" priority="101" operator="equal">
      <formula>"PENALIZACIÓN"</formula>
    </cfRule>
    <cfRule type="cellIs" dxfId="98" priority="102" operator="equal">
      <formula>"ACEPTABLE"</formula>
    </cfRule>
  </conditionalFormatting>
  <conditionalFormatting sqref="P115:P119">
    <cfRule type="cellIs" dxfId="97" priority="98" operator="equal">
      <formula>8</formula>
    </cfRule>
    <cfRule type="cellIs" dxfId="96" priority="99" operator="greaterThan">
      <formula>8</formula>
    </cfRule>
    <cfRule type="cellIs" dxfId="95" priority="100" operator="lessThan">
      <formula>8</formula>
    </cfRule>
  </conditionalFormatting>
  <conditionalFormatting sqref="Q115:Q119">
    <cfRule type="cellIs" dxfId="94" priority="93" operator="equal">
      <formula>"ACEPTABLE"</formula>
    </cfRule>
    <cfRule type="cellIs" dxfId="93" priority="94" operator="equal">
      <formula>"PENALIZACIÓN"</formula>
    </cfRule>
    <cfRule type="cellIs" dxfId="92" priority="95" operator="equal">
      <formula>8</formula>
    </cfRule>
    <cfRule type="cellIs" dxfId="91" priority="96" operator="greaterThan">
      <formula>8</formula>
    </cfRule>
    <cfRule type="cellIs" dxfId="90" priority="97" operator="lessThan">
      <formula>8</formula>
    </cfRule>
  </conditionalFormatting>
  <conditionalFormatting sqref="R35:R41">
    <cfRule type="cellIs" dxfId="89" priority="89" operator="equal">
      <formula>"PENALIZACIÓN"</formula>
    </cfRule>
    <cfRule type="cellIs" dxfId="88" priority="90" operator="equal">
      <formula>"ACEPTABLE"</formula>
    </cfRule>
  </conditionalFormatting>
  <conditionalFormatting sqref="P11">
    <cfRule type="cellIs" dxfId="87" priority="85" operator="equal">
      <formula>"PENALIZACIÓN"</formula>
    </cfRule>
    <cfRule type="cellIs" dxfId="86" priority="86" operator="equal">
      <formula>"ACEPTABLE"</formula>
    </cfRule>
  </conditionalFormatting>
  <conditionalFormatting sqref="O14">
    <cfRule type="cellIs" dxfId="85" priority="87" operator="equal">
      <formula>"INACEPTABLE"</formula>
    </cfRule>
    <cfRule type="cellIs" dxfId="84" priority="88" operator="equal">
      <formula>"ACEPTABLE"</formula>
    </cfRule>
  </conditionalFormatting>
  <conditionalFormatting sqref="Q234:Q238">
    <cfRule type="cellIs" dxfId="83" priority="82" operator="equal">
      <formula>8</formula>
    </cfRule>
    <cfRule type="cellIs" dxfId="82" priority="83" operator="greaterThan">
      <formula>8</formula>
    </cfRule>
    <cfRule type="cellIs" dxfId="81" priority="84" operator="lessThan">
      <formula>8</formula>
    </cfRule>
  </conditionalFormatting>
  <conditionalFormatting sqref="R234:R238">
    <cfRule type="cellIs" dxfId="80" priority="77" operator="equal">
      <formula>"ACEPTABLE"</formula>
    </cfRule>
    <cfRule type="cellIs" dxfId="79" priority="78" operator="equal">
      <formula>"PENALIZACIÓN"</formula>
    </cfRule>
    <cfRule type="cellIs" dxfId="78" priority="79" operator="equal">
      <formula>8</formula>
    </cfRule>
    <cfRule type="cellIs" dxfId="77" priority="80" operator="greaterThan">
      <formula>8</formula>
    </cfRule>
    <cfRule type="cellIs" dxfId="76" priority="81" operator="lessThan">
      <formula>8</formula>
    </cfRule>
  </conditionalFormatting>
  <conditionalFormatting sqref="N35">
    <cfRule type="cellIs" dxfId="75" priority="71" operator="equal">
      <formula>"PENALIZACIÓN"</formula>
    </cfRule>
    <cfRule type="cellIs" dxfId="74" priority="72" operator="equal">
      <formula>"ACEPTABLE"</formula>
    </cfRule>
  </conditionalFormatting>
  <conditionalFormatting sqref="P35">
    <cfRule type="cellIs" dxfId="73" priority="75" operator="equal">
      <formula>"PENALIZACIÓN"</formula>
    </cfRule>
    <cfRule type="cellIs" dxfId="72" priority="76" operator="equal">
      <formula>"ACEPTABLE"</formula>
    </cfRule>
  </conditionalFormatting>
  <conditionalFormatting sqref="M38:M39">
    <cfRule type="cellIs" dxfId="71" priority="73" operator="equal">
      <formula>"INACEPTABLE"</formula>
    </cfRule>
    <cfRule type="cellIs" dxfId="70" priority="74" operator="equal">
      <formula>"ACEPTABLE"</formula>
    </cfRule>
  </conditionalFormatting>
  <conditionalFormatting sqref="J57:J71">
    <cfRule type="cellIs" dxfId="69" priority="65" operator="equal">
      <formula>"INACEPTABLE"</formula>
    </cfRule>
    <cfRule type="cellIs" dxfId="68" priority="66" operator="equal">
      <formula>"PENALIZACIÓN"</formula>
    </cfRule>
    <cfRule type="cellIs" dxfId="67" priority="67" operator="equal">
      <formula>"ACEPTABLE"</formula>
    </cfRule>
  </conditionalFormatting>
  <conditionalFormatting sqref="G57:G71">
    <cfRule type="cellIs" dxfId="66" priority="68" operator="equal">
      <formula>"INACEPTABLE"</formula>
    </cfRule>
    <cfRule type="cellIs" dxfId="65" priority="69" operator="equal">
      <formula>"PENALIZACIÓN"</formula>
    </cfRule>
    <cfRule type="cellIs" dxfId="64" priority="70" operator="equal">
      <formula>"ACEPTABLE"</formula>
    </cfRule>
  </conditionalFormatting>
  <conditionalFormatting sqref="M56:M70">
    <cfRule type="cellIs" dxfId="63" priority="62" operator="equal">
      <formula>"INACEPTABLE"</formula>
    </cfRule>
    <cfRule type="cellIs" dxfId="62" priority="63" operator="equal">
      <formula>"PENALIZACIÓN"</formula>
    </cfRule>
    <cfRule type="cellIs" dxfId="61" priority="64" operator="equal">
      <formula>"ACEPTABLE"</formula>
    </cfRule>
  </conditionalFormatting>
  <conditionalFormatting sqref="O56:O71">
    <cfRule type="cellIs" dxfId="60" priority="59" operator="equal">
      <formula>"INACEPTABLE"</formula>
    </cfRule>
    <cfRule type="cellIs" dxfId="59" priority="60" operator="equal">
      <formula>"PENALIZACIÓN"</formula>
    </cfRule>
    <cfRule type="cellIs" dxfId="58" priority="61" operator="equal">
      <formula>"ACEPTABLE"</formula>
    </cfRule>
  </conditionalFormatting>
  <conditionalFormatting sqref="E51">
    <cfRule type="cellIs" dxfId="57" priority="56" operator="equal">
      <formula>"INACEPTABLE"</formula>
    </cfRule>
    <cfRule type="cellIs" dxfId="56" priority="57" operator="equal">
      <formula>"PENALIZACIÓN"</formula>
    </cfRule>
    <cfRule type="cellIs" dxfId="55" priority="58" operator="equal">
      <formula>"ACEPTABLE"</formula>
    </cfRule>
  </conditionalFormatting>
  <conditionalFormatting sqref="Y58:Y69">
    <cfRule type="cellIs" dxfId="54" priority="48" operator="equal">
      <formula>"PENALIZACIÓN"</formula>
    </cfRule>
    <cfRule type="cellIs" dxfId="53" priority="49" operator="equal">
      <formula>"ACEPTABLE"</formula>
    </cfRule>
  </conditionalFormatting>
  <conditionalFormatting sqref="Q73">
    <cfRule type="cellIs" dxfId="52" priority="54" operator="equal">
      <formula>"INACEPTABLE"</formula>
    </cfRule>
    <cfRule type="cellIs" dxfId="51" priority="55" operator="equal">
      <formula>"ACEPTABLE"</formula>
    </cfRule>
  </conditionalFormatting>
  <conditionalFormatting sqref="R67:R78">
    <cfRule type="cellIs" dxfId="50" priority="52" operator="equal">
      <formula>"PENALIZACIÓN"</formula>
    </cfRule>
    <cfRule type="cellIs" dxfId="49" priority="53" operator="equal">
      <formula>"ACEPTABLE"</formula>
    </cfRule>
  </conditionalFormatting>
  <conditionalFormatting sqref="X64">
    <cfRule type="cellIs" dxfId="48" priority="50" operator="equal">
      <formula>"INACEPTABLE"</formula>
    </cfRule>
    <cfRule type="cellIs" dxfId="47" priority="51" operator="equal">
      <formula>"ACEPTABLE"</formula>
    </cfRule>
  </conditionalFormatting>
  <conditionalFormatting sqref="R209:R210">
    <cfRule type="cellIs" dxfId="46" priority="46" operator="equal">
      <formula>"INACEPTABLE"</formula>
    </cfRule>
    <cfRule type="cellIs" dxfId="45" priority="47" operator="equal">
      <formula>"ACEPTABLE"</formula>
    </cfRule>
  </conditionalFormatting>
  <conditionalFormatting sqref="S205:S210">
    <cfRule type="cellIs" dxfId="44" priority="44" operator="equal">
      <formula>"PENALIZACIÓN"</formula>
    </cfRule>
    <cfRule type="cellIs" dxfId="43" priority="45" operator="equal">
      <formula>"ACEPTABLE"</formula>
    </cfRule>
  </conditionalFormatting>
  <conditionalFormatting sqref="R221">
    <cfRule type="cellIs" dxfId="42" priority="42" operator="equal">
      <formula>"INACEPTABLE"</formula>
    </cfRule>
    <cfRule type="cellIs" dxfId="41" priority="43" operator="equal">
      <formula>"ACEPTABLE"</formula>
    </cfRule>
  </conditionalFormatting>
  <conditionalFormatting sqref="S212">
    <cfRule type="cellIs" dxfId="40" priority="40" operator="equal">
      <formula>"PENALIZACIÓN"</formula>
    </cfRule>
    <cfRule type="cellIs" dxfId="39" priority="41" operator="equal">
      <formula>"ACEPTABLE"</formula>
    </cfRule>
  </conditionalFormatting>
  <conditionalFormatting sqref="R228:R229">
    <cfRule type="cellIs" dxfId="38" priority="38" operator="equal">
      <formula>"INACEPTABLE"</formula>
    </cfRule>
    <cfRule type="cellIs" dxfId="37" priority="39" operator="equal">
      <formula>"ACEPTABLE"</formula>
    </cfRule>
  </conditionalFormatting>
  <conditionalFormatting sqref="S224">
    <cfRule type="cellIs" dxfId="36" priority="36" operator="equal">
      <formula>"PENALIZACIÓN"</formula>
    </cfRule>
    <cfRule type="cellIs" dxfId="35" priority="37" operator="equal">
      <formula>"ACEPTABLE"</formula>
    </cfRule>
  </conditionalFormatting>
  <conditionalFormatting sqref="R153:R159">
    <cfRule type="cellIs" dxfId="34" priority="34" operator="equal">
      <formula>"PENALIZACIÓN"</formula>
    </cfRule>
    <cfRule type="cellIs" dxfId="33" priority="35" operator="equal">
      <formula>"ACEPTABLE"</formula>
    </cfRule>
  </conditionalFormatting>
  <conditionalFormatting sqref="P129">
    <cfRule type="cellIs" dxfId="32" priority="30" operator="equal">
      <formula>"PENALIZACIÓN"</formula>
    </cfRule>
    <cfRule type="cellIs" dxfId="31" priority="31" operator="equal">
      <formula>"ACEPTABLE"</formula>
    </cfRule>
  </conditionalFormatting>
  <conditionalFormatting sqref="O132">
    <cfRule type="cellIs" dxfId="30" priority="32" operator="equal">
      <formula>"INACEPTABLE"</formula>
    </cfRule>
    <cfRule type="cellIs" dxfId="29" priority="33" operator="equal">
      <formula>"ACEPTABLE"</formula>
    </cfRule>
  </conditionalFormatting>
  <conditionalFormatting sqref="N153">
    <cfRule type="cellIs" dxfId="28" priority="24" operator="equal">
      <formula>"PENALIZACIÓN"</formula>
    </cfRule>
    <cfRule type="cellIs" dxfId="27" priority="25" operator="equal">
      <formula>"ACEPTABLE"</formula>
    </cfRule>
  </conditionalFormatting>
  <conditionalFormatting sqref="P153">
    <cfRule type="cellIs" dxfId="26" priority="28" operator="equal">
      <formula>"PENALIZACIÓN"</formula>
    </cfRule>
    <cfRule type="cellIs" dxfId="25" priority="29" operator="equal">
      <formula>"ACEPTABLE"</formula>
    </cfRule>
  </conditionalFormatting>
  <conditionalFormatting sqref="M156:M157">
    <cfRule type="cellIs" dxfId="24" priority="26" operator="equal">
      <formula>"INACEPTABLE"</formula>
    </cfRule>
    <cfRule type="cellIs" dxfId="23" priority="27" operator="equal">
      <formula>"ACEPTABLE"</formula>
    </cfRule>
  </conditionalFormatting>
  <conditionalFormatting sqref="J175:J189">
    <cfRule type="cellIs" dxfId="22" priority="18" operator="equal">
      <formula>"INACEPTABLE"</formula>
    </cfRule>
    <cfRule type="cellIs" dxfId="21" priority="19" operator="equal">
      <formula>"PENALIZACIÓN"</formula>
    </cfRule>
    <cfRule type="cellIs" dxfId="20" priority="20" operator="equal">
      <formula>"ACEPTABLE"</formula>
    </cfRule>
  </conditionalFormatting>
  <conditionalFormatting sqref="G175:G189">
    <cfRule type="cellIs" dxfId="19" priority="21" operator="equal">
      <formula>"INACEPTABLE"</formula>
    </cfRule>
    <cfRule type="cellIs" dxfId="18" priority="22" operator="equal">
      <formula>"PENALIZACIÓN"</formula>
    </cfRule>
    <cfRule type="cellIs" dxfId="17" priority="23" operator="equal">
      <formula>"ACEPTABLE"</formula>
    </cfRule>
  </conditionalFormatting>
  <conditionalFormatting sqref="M174:M188">
    <cfRule type="cellIs" dxfId="16" priority="15" operator="equal">
      <formula>"INACEPTABLE"</formula>
    </cfRule>
    <cfRule type="cellIs" dxfId="15" priority="16" operator="equal">
      <formula>"PENALIZACIÓN"</formula>
    </cfRule>
    <cfRule type="cellIs" dxfId="14" priority="17" operator="equal">
      <formula>"ACEPTABLE"</formula>
    </cfRule>
  </conditionalFormatting>
  <conditionalFormatting sqref="O174:O189">
    <cfRule type="cellIs" dxfId="13" priority="12" operator="equal">
      <formula>"INACEPTABLE"</formula>
    </cfRule>
    <cfRule type="cellIs" dxfId="12" priority="13" operator="equal">
      <formula>"PENALIZACIÓN"</formula>
    </cfRule>
    <cfRule type="cellIs" dxfId="11" priority="14" operator="equal">
      <formula>"ACEPTABLE"</formula>
    </cfRule>
  </conditionalFormatting>
  <conditionalFormatting sqref="E169">
    <cfRule type="cellIs" dxfId="10" priority="9" operator="equal">
      <formula>"INACEPTABLE"</formula>
    </cfRule>
    <cfRule type="cellIs" dxfId="9" priority="10" operator="equal">
      <formula>"PENALIZACIÓN"</formula>
    </cfRule>
    <cfRule type="cellIs" dxfId="8" priority="11" operator="equal">
      <formula>"ACEPTABLE"</formula>
    </cfRule>
  </conditionalFormatting>
  <conditionalFormatting sqref="Y176:Y187">
    <cfRule type="cellIs" dxfId="7" priority="1" operator="equal">
      <formula>"PENALIZACIÓN"</formula>
    </cfRule>
    <cfRule type="cellIs" dxfId="6" priority="2" operator="equal">
      <formula>"ACEPTABLE"</formula>
    </cfRule>
  </conditionalFormatting>
  <conditionalFormatting sqref="Q191">
    <cfRule type="cellIs" dxfId="5" priority="7" operator="equal">
      <formula>"INACEPTABLE"</formula>
    </cfRule>
    <cfRule type="cellIs" dxfId="4" priority="8" operator="equal">
      <formula>"ACEPTABLE"</formula>
    </cfRule>
  </conditionalFormatting>
  <conditionalFormatting sqref="R185:R196">
    <cfRule type="cellIs" dxfId="3" priority="5" operator="equal">
      <formula>"PENALIZACIÓN"</formula>
    </cfRule>
    <cfRule type="cellIs" dxfId="2" priority="6" operator="equal">
      <formula>"ACEPTABLE"</formula>
    </cfRule>
  </conditionalFormatting>
  <conditionalFormatting sqref="X182">
    <cfRule type="cellIs" dxfId="1" priority="3" operator="equal">
      <formula>"INACEPTABLE"</formula>
    </cfRule>
    <cfRule type="cellIs" dxfId="0" priority="4" operator="equal">
      <formula>"ACEPTABLE"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E24-0073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2021-05-26T11:19:19Z</dcterms:created>
  <dcterms:modified xsi:type="dcterms:W3CDTF">2024-06-10T12:16:23Z</dcterms:modified>
</cp:coreProperties>
</file>