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22" i="1" l="1"/>
  <c r="E122" i="1"/>
  <c r="G69" i="1"/>
  <c r="E69" i="1"/>
  <c r="G134" i="1"/>
  <c r="E134" i="1"/>
  <c r="G132" i="1"/>
  <c r="E132" i="1"/>
  <c r="G131" i="1"/>
  <c r="E131" i="1"/>
  <c r="G129" i="1"/>
  <c r="E129" i="1"/>
  <c r="G128" i="1"/>
  <c r="E128" i="1"/>
  <c r="G127" i="1"/>
  <c r="E127" i="1"/>
  <c r="G124" i="1"/>
  <c r="E124" i="1"/>
  <c r="G121" i="1"/>
  <c r="E121" i="1"/>
  <c r="G120" i="1"/>
  <c r="E120" i="1"/>
  <c r="G119" i="1"/>
  <c r="E119" i="1"/>
  <c r="G118" i="1"/>
  <c r="E118" i="1"/>
  <c r="G117" i="1"/>
  <c r="E117" i="1"/>
  <c r="G116" i="1"/>
  <c r="E116" i="1"/>
  <c r="G115" i="1"/>
  <c r="E115" i="1"/>
  <c r="G114" i="1"/>
  <c r="E114" i="1"/>
  <c r="G112" i="1"/>
  <c r="E112" i="1"/>
  <c r="G111" i="1"/>
  <c r="E111" i="1"/>
  <c r="G110" i="1"/>
  <c r="E110" i="1"/>
  <c r="G109" i="1"/>
  <c r="E109" i="1"/>
  <c r="G108" i="1"/>
  <c r="E108" i="1"/>
  <c r="G107" i="1"/>
  <c r="E107" i="1"/>
  <c r="G106" i="1"/>
  <c r="E106" i="1"/>
  <c r="G105" i="1"/>
  <c r="E105" i="1"/>
  <c r="G104" i="1"/>
  <c r="E104" i="1"/>
  <c r="G103" i="1"/>
  <c r="E103" i="1"/>
  <c r="G102" i="1"/>
  <c r="E102" i="1"/>
  <c r="G101" i="1"/>
  <c r="E101" i="1"/>
  <c r="G100" i="1"/>
  <c r="E100" i="1"/>
  <c r="G99" i="1"/>
  <c r="E99" i="1"/>
  <c r="G97" i="1"/>
  <c r="E97" i="1"/>
  <c r="G96" i="1"/>
  <c r="E96" i="1"/>
  <c r="G95" i="1"/>
  <c r="E95" i="1"/>
  <c r="G94" i="1"/>
  <c r="E94" i="1"/>
  <c r="G93" i="1"/>
  <c r="E93" i="1"/>
  <c r="G92" i="1"/>
  <c r="E92" i="1"/>
  <c r="G91" i="1"/>
  <c r="E91" i="1"/>
  <c r="G90" i="1"/>
  <c r="E90" i="1"/>
  <c r="G89" i="1"/>
  <c r="E89" i="1"/>
  <c r="G86" i="1"/>
  <c r="E86" i="1"/>
  <c r="G85" i="1"/>
  <c r="E85" i="1"/>
  <c r="G78" i="1"/>
  <c r="E78" i="1"/>
  <c r="G79" i="1"/>
  <c r="E79" i="1"/>
  <c r="G77" i="1"/>
  <c r="E77" i="1"/>
  <c r="G76" i="1"/>
  <c r="E76" i="1"/>
  <c r="G71" i="1"/>
  <c r="E71" i="1"/>
  <c r="G50" i="1"/>
  <c r="E50" i="1"/>
  <c r="G49" i="1"/>
  <c r="E49" i="1"/>
  <c r="G48" i="1"/>
  <c r="E48" i="1"/>
  <c r="G46" i="1"/>
  <c r="E46" i="1"/>
  <c r="G43" i="1"/>
  <c r="E43" i="1"/>
  <c r="G41" i="1"/>
  <c r="E41" i="1"/>
  <c r="G40" i="1"/>
  <c r="E40" i="1"/>
  <c r="G38" i="1"/>
  <c r="E38" i="1"/>
  <c r="G37" i="1"/>
  <c r="E37" i="1"/>
  <c r="G36" i="1"/>
  <c r="E36" i="1"/>
  <c r="G35" i="1"/>
  <c r="E35" i="1"/>
  <c r="G34" i="1"/>
  <c r="E34" i="1"/>
  <c r="G32" i="1"/>
  <c r="E32" i="1"/>
  <c r="G31" i="1"/>
  <c r="E31" i="1"/>
  <c r="G30" i="1"/>
  <c r="E30" i="1"/>
  <c r="G29" i="1"/>
  <c r="E29" i="1"/>
  <c r="G28" i="1"/>
  <c r="E28" i="1"/>
  <c r="G87" i="1" l="1"/>
  <c r="E87" i="1"/>
  <c r="G84" i="1"/>
  <c r="E84" i="1"/>
  <c r="G83" i="1"/>
  <c r="E83" i="1"/>
  <c r="G82" i="1"/>
  <c r="E82" i="1"/>
  <c r="G81" i="1"/>
  <c r="E81" i="1"/>
  <c r="G73" i="1"/>
  <c r="E73" i="1"/>
  <c r="G68" i="1"/>
  <c r="E68" i="1"/>
  <c r="G66" i="1"/>
  <c r="E66" i="1"/>
  <c r="G65" i="1"/>
  <c r="E65" i="1"/>
  <c r="G64" i="1"/>
  <c r="E64" i="1"/>
  <c r="G62" i="1"/>
  <c r="E62" i="1"/>
  <c r="G60" i="1"/>
  <c r="E60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27" i="1"/>
  <c r="E27" i="1"/>
  <c r="G25" i="1"/>
  <c r="E25" i="1"/>
  <c r="G24" i="1"/>
  <c r="E24" i="1"/>
  <c r="G23" i="1"/>
  <c r="E23" i="1"/>
  <c r="G22" i="1"/>
  <c r="E22" i="1"/>
  <c r="G21" i="1"/>
  <c r="E21" i="1"/>
  <c r="G18" i="1"/>
  <c r="E18" i="1"/>
  <c r="G17" i="1"/>
  <c r="E17" i="1"/>
  <c r="G16" i="1"/>
  <c r="E16" i="1"/>
  <c r="E14" i="1" l="1"/>
  <c r="G14" i="1"/>
  <c r="G135" i="1" s="1"/>
  <c r="F137" i="1" s="1"/>
  <c r="E135" i="1" l="1"/>
</calcChain>
</file>

<file path=xl/sharedStrings.xml><?xml version="1.0" encoding="utf-8"?>
<sst xmlns="http://schemas.openxmlformats.org/spreadsheetml/2006/main" count="257" uniqueCount="223">
  <si>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</si>
  <si>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</si>
  <si>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</si>
  <si>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</si>
  <si>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</si>
  <si>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</si>
  <si>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</si>
  <si>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</si>
  <si>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</si>
  <si>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</si>
  <si>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</si>
  <si>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</si>
  <si>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</si>
  <si>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</si>
  <si>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</si>
  <si>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2.2</t>
  </si>
  <si>
    <t>2.3</t>
  </si>
  <si>
    <t>4.1</t>
  </si>
  <si>
    <t>1.3</t>
  </si>
  <si>
    <t>1.4</t>
  </si>
  <si>
    <t>1.5</t>
  </si>
  <si>
    <t>1.6</t>
  </si>
  <si>
    <t>2.4</t>
  </si>
  <si>
    <t>2.5</t>
  </si>
  <si>
    <t>2.6</t>
  </si>
  <si>
    <t>2.7</t>
  </si>
  <si>
    <t>2.8</t>
  </si>
  <si>
    <t>2.9</t>
  </si>
  <si>
    <t>4.3</t>
  </si>
  <si>
    <t>CAPÍTULO 1: LIMPIEZA DE SUPERFICIES EXTERIORES</t>
  </si>
  <si>
    <t>INICIO DE LOS TRABAJOS</t>
  </si>
  <si>
    <t>INFORMES</t>
  </si>
  <si>
    <t>SERVICIO DE LIMPIEZA PREVENTIVA</t>
  </si>
  <si>
    <t>1.3.1</t>
  </si>
  <si>
    <t>TEMPORADA ALTA</t>
  </si>
  <si>
    <t>1.3.2</t>
  </si>
  <si>
    <t>TEMPORADA BAJA</t>
  </si>
  <si>
    <t>SERVICIO DE LIMPIEZA CORRECTIVA ( LIMPIEZA ESPECIAL)</t>
  </si>
  <si>
    <t>1.4.1</t>
  </si>
  <si>
    <t>1.4.2</t>
  </si>
  <si>
    <t>1.4.3</t>
  </si>
  <si>
    <t>1.4.4</t>
  </si>
  <si>
    <t>1.4.5</t>
  </si>
  <si>
    <t>1.3.2.1</t>
  </si>
  <si>
    <t>1.3.2.2</t>
  </si>
  <si>
    <t>1.3.2.3</t>
  </si>
  <si>
    <t>1.3.2.4</t>
  </si>
  <si>
    <t>1.3.2.5</t>
  </si>
  <si>
    <t>1.3.2.6</t>
  </si>
  <si>
    <t>1.3.1.1</t>
  </si>
  <si>
    <t>1.3.1.2</t>
  </si>
  <si>
    <t>1.3.1.3</t>
  </si>
  <si>
    <t>1.3.1.4</t>
  </si>
  <si>
    <t>1.3.1.5</t>
  </si>
  <si>
    <t>1.2.1</t>
  </si>
  <si>
    <t>1.2.2</t>
  </si>
  <si>
    <t>1.2.3</t>
  </si>
  <si>
    <t>1.1.1</t>
  </si>
  <si>
    <t>1.5.1</t>
  </si>
  <si>
    <t>1.5.2</t>
  </si>
  <si>
    <t>INSTALACIÓN , MANTENIMIENTO Y LIMPIEZA DE BAÑOS PORTÁTILES</t>
  </si>
  <si>
    <t>SEGUIMIENTO DE LOS TRABAJOS Y CONTROL DE CALIDAD</t>
  </si>
  <si>
    <t>1.6.1</t>
  </si>
  <si>
    <t>CAPÍTULO 2: LIMPIEZA DE EDIFICIOS DE  LA APB</t>
  </si>
  <si>
    <t>Gestión del inventario, planos y cuadros de planificación</t>
  </si>
  <si>
    <t>Informe inicial</t>
  </si>
  <si>
    <t>Informe mensual</t>
  </si>
  <si>
    <t>Informe final</t>
  </si>
  <si>
    <t>1.3.3</t>
  </si>
  <si>
    <t>1.3.4</t>
  </si>
  <si>
    <t>1.3.5</t>
  </si>
  <si>
    <t>1.3.6</t>
  </si>
  <si>
    <t>1.3.7</t>
  </si>
  <si>
    <t>2.4.1</t>
  </si>
  <si>
    <t>LIMPIEZA DE CRISTALES</t>
  </si>
  <si>
    <t>2.5.1</t>
  </si>
  <si>
    <t>REPOSICIÓN DE FUNGIBLES Y OTROS</t>
  </si>
  <si>
    <t>2.6.1</t>
  </si>
  <si>
    <t>2.6.2</t>
  </si>
  <si>
    <t>2.6.3</t>
  </si>
  <si>
    <t>MANTENIMIENTO DE MÁQUINAS DE CAFÉ, AGUA Y ALIMENTOS</t>
  </si>
  <si>
    <t>2.7.1</t>
  </si>
  <si>
    <t>2.7.2</t>
  </si>
  <si>
    <t>INSTALACIÓN DE DECORACIÓN NAVIDEÑA</t>
  </si>
  <si>
    <t>Partida alzada instalación decoración navideña</t>
  </si>
  <si>
    <t>2.8.1</t>
  </si>
  <si>
    <t>2.9.1</t>
  </si>
  <si>
    <t>Seguimiento de los trabajos y control de calidad</t>
  </si>
  <si>
    <t>CAPÍTULO 3: MANTENIMIENTO DE ÁREAS VERDES Y JARDINERÍA</t>
  </si>
  <si>
    <t>INFORMES Y ACTUALIZACIÓN DE INVENTARIO</t>
  </si>
  <si>
    <t>3.1.1</t>
  </si>
  <si>
    <t>3.1.2</t>
  </si>
  <si>
    <t>3.1.3</t>
  </si>
  <si>
    <t>3.1.4</t>
  </si>
  <si>
    <t>Gestión y/o actualización del inventario</t>
  </si>
  <si>
    <t xml:space="preserve">3.2 </t>
  </si>
  <si>
    <t>MANTENIMIENTO DE ARBOLADO</t>
  </si>
  <si>
    <t xml:space="preserve">3.1 </t>
  </si>
  <si>
    <t>3.2.1</t>
  </si>
  <si>
    <t>3.2.2</t>
  </si>
  <si>
    <t>3.2.3</t>
  </si>
  <si>
    <t>3.2.4</t>
  </si>
  <si>
    <t>3.2.5</t>
  </si>
  <si>
    <t>3.2.6</t>
  </si>
  <si>
    <t>3.2.7</t>
  </si>
  <si>
    <t xml:space="preserve">3.3 </t>
  </si>
  <si>
    <t>MANTENIMIENTO DE PALMÁCEAS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</si>
  <si>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</si>
  <si>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</si>
  <si>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</si>
  <si>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</si>
  <si>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</si>
  <si>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</si>
  <si>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</si>
  <si>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</si>
  <si>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</si>
  <si>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 xml:space="preserve">3.4 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</si>
  <si>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</si>
  <si>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</si>
  <si>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</si>
  <si>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</si>
  <si>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</si>
  <si>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</si>
  <si>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</si>
  <si>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</si>
  <si>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</si>
  <si>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</si>
  <si>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</si>
  <si>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3.4.12</t>
  </si>
  <si>
    <t>3.4.13</t>
  </si>
  <si>
    <t>3.4.14</t>
  </si>
  <si>
    <t xml:space="preserve">3.5 </t>
  </si>
  <si>
    <t>MANTENIMIENTO JARDINERÍA</t>
  </si>
  <si>
    <t>MANTENIMIENTO CORRECTIVO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</si>
  <si>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</si>
  <si>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</si>
  <si>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</si>
  <si>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</si>
  <si>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</si>
  <si>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</si>
  <si>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</si>
  <si>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</si>
  <si>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</si>
  <si>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3.6</t>
  </si>
  <si>
    <t>3.6.1</t>
  </si>
  <si>
    <t>CAPÍTULO 4: DESRATIZACIÓN Y DESINSECTACIÓN</t>
  </si>
  <si>
    <t>4.1.1</t>
  </si>
  <si>
    <t>4.1.2</t>
  </si>
  <si>
    <t>4.1.3</t>
  </si>
  <si>
    <t xml:space="preserve">4.2 </t>
  </si>
  <si>
    <t>SERVICIO DE DESRATIZACIÓN Y DE DESINSECTACIÓN</t>
  </si>
  <si>
    <t>4.2.1</t>
  </si>
  <si>
    <t>4.2.2</t>
  </si>
  <si>
    <t>4.3.1</t>
  </si>
  <si>
    <t>Tratamiento mensual de desratización</t>
  </si>
  <si>
    <t>Tratamiento de desinfección y desinsectación</t>
  </si>
  <si>
    <t>Zona Sur</t>
  </si>
  <si>
    <t>Zona Poniente</t>
  </si>
  <si>
    <t>Zona Muelle Comercial</t>
  </si>
  <si>
    <t>Zona Botafoc</t>
  </si>
  <si>
    <t>Servicio de gestión de residuos</t>
  </si>
  <si>
    <t>Decapado anual de aceras y pavimentos</t>
  </si>
  <si>
    <t>Disponibilidad de retén para Limpieza Especial (LE)</t>
  </si>
  <si>
    <t>Retirada de residuos voluminosos</t>
  </si>
  <si>
    <t>Retirada de podas</t>
  </si>
  <si>
    <t>Báscula de pesaje hasta 3 t</t>
  </si>
  <si>
    <t>Calibrado anual de báscula</t>
  </si>
  <si>
    <t>Alquiler baños químicos de madera</t>
  </si>
  <si>
    <t>Servicio de limpieza de baños químicos</t>
  </si>
  <si>
    <t>Oficinas APB</t>
  </si>
  <si>
    <t>Carpas</t>
  </si>
  <si>
    <t>Taller APB, apartamentos Botafoc, Edificio Anchorage Botafoc</t>
  </si>
  <si>
    <t>Almacén, acopios muelles comerciales</t>
  </si>
  <si>
    <t>Garitas control Policía Portuaria</t>
  </si>
  <si>
    <t>Estación Marítima Formentera</t>
  </si>
  <si>
    <t>Limpieza de cristales interiores y exteriores</t>
  </si>
  <si>
    <t>Reposición de fungibles en edificios APB</t>
  </si>
  <si>
    <t>Mantenimiento de aparatos bacterostáticos</t>
  </si>
  <si>
    <t>Mantenimiento contenedores higíénicos femeninos</t>
  </si>
  <si>
    <t>Instalación , mantenimiento y retirada máquinas dispensadoras</t>
  </si>
  <si>
    <t>Alquiler fuentes de agua</t>
  </si>
  <si>
    <t>Aclareo arbolado</t>
  </si>
  <si>
    <t>Poda de mantenimiento de arbolado</t>
  </si>
  <si>
    <t>Abonado foliar para arbolado anual</t>
  </si>
  <si>
    <t>Aplicación de tratamientos fitosanitarios en arbolado</t>
  </si>
  <si>
    <t>Retirada de brotes</t>
  </si>
  <si>
    <t>Riego manual de apoyo para arbolado</t>
  </si>
  <si>
    <t>Poda de arbolado de dimensiones grandes</t>
  </si>
  <si>
    <t>Tratamiento fitosanitario fungicida para palmeras</t>
  </si>
  <si>
    <t>Tratamiento fitosanitario preventivo pulverizado con nemátodos</t>
  </si>
  <si>
    <t>Tratamiento fitosanitario preventivo anual por endoterapia</t>
  </si>
  <si>
    <t>Tratamiento fitosanitario pulverizado con producto de origen químico</t>
  </si>
  <si>
    <t>Poda mantenimiento de palmeras</t>
  </si>
  <si>
    <t>Poda estival de retirada de frutos e inflorescencias de palmeras</t>
  </si>
  <si>
    <t>Retirada y/o eliminación de palmas peligrosas</t>
  </si>
  <si>
    <t>Riego manual de apoyo para palmeras</t>
  </si>
  <si>
    <t>Análisis integral del estado estructural de las palmeras</t>
  </si>
  <si>
    <t>Mantenimiento sistema de riego mensual</t>
  </si>
  <si>
    <t>Abonados anuales en zonas ajardinadas</t>
  </si>
  <si>
    <t>Tratamiento fitosanitarios en prevención de plagas y/o limpieza jabón potásico</t>
  </si>
  <si>
    <t>Mantenimiento de plantas de interior APB</t>
  </si>
  <si>
    <t>Desbroce mensual de hierba adventicia, incluye limpieza general</t>
  </si>
  <si>
    <t>Poda mensual de arbustos, setos y plantas de medio porte</t>
  </si>
  <si>
    <t>Aplicación de herbicida para eliminación vegetación adventicia</t>
  </si>
  <si>
    <t>Suminstro y plantación de temporada trimestral</t>
  </si>
  <si>
    <t>Suministro y plantación de "Flor de Navidad"</t>
  </si>
  <si>
    <t>Suministro y plantación de arbustos, setos y plantas de medio porte</t>
  </si>
  <si>
    <t>Suministro y colocación de plantas de interior, incluida maceta</t>
  </si>
  <si>
    <t>Escarda y descompactación manual del terreno</t>
  </si>
  <si>
    <t>Aporte tierra vegetal en alcorques y jardineras</t>
  </si>
  <si>
    <t>Riego de apoyo en épocas secas</t>
  </si>
  <si>
    <t>Analíticas de agua y suelo</t>
  </si>
  <si>
    <t>Reposición de palmeras</t>
  </si>
  <si>
    <t>Saneamiento de palmeras</t>
  </si>
  <si>
    <t>Tala y destoconado de palmeras</t>
  </si>
  <si>
    <t>Tala y destoconado de arbolado</t>
  </si>
  <si>
    <t>Reposición de arbolado</t>
  </si>
  <si>
    <t>Sistema de anclaje para cepellón</t>
  </si>
  <si>
    <t>Retirada de emergencia de ramas de arbolado y palmeras</t>
  </si>
  <si>
    <t>Partida alzada de mantenimiento correctivo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</si>
  <si>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29.749,46 € de partidas alzadas que se mantienen inalterables)</t>
    </r>
  </si>
  <si>
    <t>Expediente E21-0115 L1</t>
  </si>
  <si>
    <t>MANTENIMIENTO ZONAS COMUNES PUERTO DE EIVISSA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</si>
</sst>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0"/>
      <name val="Arial Narrow"/>
      <family val="2"/>
    </font>
    <font>
      <i/>
      <sz val="11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rgb="FF002060"/>
        <bgColor rgb="FF7F7F7F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4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7" borderId="12" xfId="0" applyFont="1" applyFill="1" applyBorder="1" applyAlignment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9" borderId="27" xfId="0" applyFont="1" applyFill="1" applyBorder="1" applyAlignment="1">
      <alignment horizontal="center" vertical="center" wrapText="1"/>
    </xf>
    <xf numFmtId="2" fontId="11" fillId="9" borderId="8" xfId="0" applyNumberFormat="1" applyFont="1" applyFill="1" applyBorder="1" applyAlignment="1">
      <alignment vertical="center" wrapText="1"/>
    </xf>
    <xf numFmtId="164" fontId="10" fillId="9" borderId="8" xfId="0" applyNumberFormat="1" applyFont="1" applyFill="1" applyBorder="1" applyAlignment="1">
      <alignment vertical="center" wrapText="1"/>
    </xf>
    <xf numFmtId="164" fontId="10" fillId="9" borderId="30" xfId="0" applyNumberFormat="1" applyFont="1" applyFill="1" applyBorder="1" applyAlignment="1">
      <alignment vertical="center" wrapText="1"/>
    </xf>
    <xf numFmtId="0" fontId="11" fillId="9" borderId="31" xfId="0" applyFont="1" applyFill="1" applyBorder="1" applyAlignment="1">
      <alignment vertical="center" wrapText="1"/>
    </xf>
    <xf numFmtId="0" fontId="16" fillId="8" borderId="27" xfId="0" applyFont="1" applyFill="1" applyBorder="1" applyAlignment="1">
      <alignment horizontal="center" vertical="center" wrapText="1"/>
    </xf>
    <xf numFmtId="2" fontId="16" fillId="8" borderId="8" xfId="0" applyNumberFormat="1" applyFont="1" applyFill="1" applyBorder="1" applyAlignment="1">
      <alignment vertical="center" wrapText="1"/>
    </xf>
    <xf numFmtId="164" fontId="17" fillId="8" borderId="8" xfId="0" applyNumberFormat="1" applyFont="1" applyFill="1" applyBorder="1" applyAlignment="1">
      <alignment vertical="center" wrapText="1"/>
    </xf>
    <xf numFmtId="164" fontId="17" fillId="8" borderId="30" xfId="0" applyNumberFormat="1" applyFont="1" applyFill="1" applyBorder="1" applyAlignment="1">
      <alignment vertical="center" wrapText="1"/>
    </xf>
    <xf numFmtId="0" fontId="16" fillId="8" borderId="31" xfId="0" applyFont="1" applyFill="1" applyBorder="1" applyAlignment="1">
      <alignment vertical="center" wrapText="1"/>
    </xf>
    <xf numFmtId="0" fontId="16" fillId="10" borderId="27" xfId="0" applyFont="1" applyFill="1" applyBorder="1" applyAlignment="1">
      <alignment horizontal="center" vertical="center" wrapText="1"/>
    </xf>
    <xf numFmtId="2" fontId="16" fillId="10" borderId="8" xfId="0" applyNumberFormat="1" applyFont="1" applyFill="1" applyBorder="1" applyAlignment="1">
      <alignment vertical="center" wrapText="1"/>
    </xf>
    <xf numFmtId="164" fontId="17" fillId="10" borderId="8" xfId="0" applyNumberFormat="1" applyFont="1" applyFill="1" applyBorder="1" applyAlignment="1">
      <alignment vertical="center" wrapText="1"/>
    </xf>
    <xf numFmtId="164" fontId="17" fillId="10" borderId="30" xfId="0" applyNumberFormat="1" applyFont="1" applyFill="1" applyBorder="1" applyAlignment="1">
      <alignment vertical="center" wrapText="1"/>
    </xf>
    <xf numFmtId="0" fontId="16" fillId="10" borderId="31" xfId="0" applyFont="1" applyFill="1" applyBorder="1" applyAlignment="1">
      <alignment vertical="center" wrapText="1"/>
    </xf>
    <xf numFmtId="0" fontId="10" fillId="6" borderId="20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5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6" borderId="32" xfId="0" applyFont="1" applyFill="1" applyBorder="1" applyAlignment="1">
      <alignment horizontal="center" vertical="top" wrapText="1"/>
    </xf>
    <xf numFmtId="0" fontId="1" fillId="7" borderId="33" xfId="0" applyFont="1" applyFill="1" applyBorder="1"/>
    <xf numFmtId="0" fontId="1" fillId="7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49"/>
  <sheetViews>
    <sheetView tabSelected="1" topLeftCell="A5" workbookViewId="0">
      <selection activeCell="F18" sqref="F18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44" t="s">
        <v>0</v>
      </c>
      <c r="B1" s="45"/>
      <c r="C1" s="45"/>
      <c r="D1" s="45"/>
      <c r="E1" s="45"/>
      <c r="F1" s="45"/>
      <c r="G1" s="46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5" t="s">
        <v>222</v>
      </c>
      <c r="B2" s="56"/>
      <c r="C2" s="56"/>
      <c r="D2" s="56"/>
      <c r="E2" s="56"/>
      <c r="F2" s="56"/>
      <c r="G2" s="5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8" t="s">
        <v>221</v>
      </c>
      <c r="B3" s="59"/>
      <c r="C3" s="59"/>
      <c r="D3" s="59"/>
      <c r="E3" s="59"/>
      <c r="F3" s="59"/>
      <c r="G3" s="6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6"/>
      <c r="B4" s="17"/>
      <c r="C4" s="17"/>
      <c r="D4" s="17"/>
      <c r="E4" s="17"/>
      <c r="F4" s="17"/>
      <c r="G4" s="1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61" t="s">
        <v>1</v>
      </c>
      <c r="B5" s="49"/>
      <c r="C5" s="49"/>
      <c r="D5" s="49"/>
      <c r="E5" s="49"/>
      <c r="F5" s="49"/>
      <c r="G5" s="6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63" t="s">
        <v>2</v>
      </c>
      <c r="B6" s="49"/>
      <c r="C6" s="49"/>
      <c r="D6" s="49"/>
      <c r="E6" s="49"/>
      <c r="F6" s="49"/>
      <c r="G6" s="6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6"/>
      <c r="B7" s="17"/>
      <c r="C7" s="17"/>
      <c r="D7" s="17"/>
      <c r="E7" s="17"/>
      <c r="F7" s="17"/>
      <c r="G7" s="1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8" t="s">
        <v>3</v>
      </c>
      <c r="B8" s="49"/>
      <c r="C8" s="64"/>
      <c r="D8" s="65"/>
      <c r="E8" s="65"/>
      <c r="F8" s="65"/>
      <c r="G8" s="6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50"/>
      <c r="B9" s="49"/>
      <c r="C9" s="67"/>
      <c r="D9" s="68"/>
      <c r="E9" s="68"/>
      <c r="F9" s="68"/>
      <c r="G9" s="6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19"/>
      <c r="B10" s="2"/>
      <c r="C10" s="2"/>
      <c r="D10" s="2"/>
      <c r="E10" s="2"/>
      <c r="F10" s="2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1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2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 x14ac:dyDescent="0.35">
      <c r="A12" s="39">
        <v>1</v>
      </c>
      <c r="B12" s="40" t="s">
        <v>29</v>
      </c>
      <c r="C12" s="41"/>
      <c r="D12" s="41"/>
      <c r="E12" s="41"/>
      <c r="F12" s="42"/>
      <c r="G12" s="43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34" t="s">
        <v>12</v>
      </c>
      <c r="B13" s="35" t="s">
        <v>30</v>
      </c>
      <c r="C13" s="36"/>
      <c r="D13" s="36"/>
      <c r="E13" s="36"/>
      <c r="F13" s="37"/>
      <c r="G13" s="38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3" t="s">
        <v>57</v>
      </c>
      <c r="B14" s="6" t="s">
        <v>64</v>
      </c>
      <c r="C14" s="7">
        <v>1</v>
      </c>
      <c r="D14" s="8">
        <v>987.44</v>
      </c>
      <c r="E14" s="8">
        <f>ROUND(C14*D14,2)</f>
        <v>987.44</v>
      </c>
      <c r="F14" s="25">
        <v>0</v>
      </c>
      <c r="G14" s="24">
        <f t="shared" ref="G14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34" t="s">
        <v>13</v>
      </c>
      <c r="B15" s="35" t="s">
        <v>31</v>
      </c>
      <c r="C15" s="36"/>
      <c r="D15" s="36"/>
      <c r="E15" s="36"/>
      <c r="F15" s="37"/>
      <c r="G15" s="38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54</v>
      </c>
      <c r="B16" s="6" t="s">
        <v>65</v>
      </c>
      <c r="C16" s="7">
        <v>1</v>
      </c>
      <c r="D16" s="8">
        <v>482.56</v>
      </c>
      <c r="E16" s="8">
        <f t="shared" ref="E16:E87" si="1">ROUND(C16*D16,2)</f>
        <v>482.56</v>
      </c>
      <c r="F16" s="25">
        <v>0</v>
      </c>
      <c r="G16" s="24">
        <f t="shared" ref="G16:G87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55</v>
      </c>
      <c r="B17" s="6" t="s">
        <v>66</v>
      </c>
      <c r="C17" s="7">
        <v>12</v>
      </c>
      <c r="D17" s="8">
        <v>301.61</v>
      </c>
      <c r="E17" s="8">
        <f t="shared" si="1"/>
        <v>3619.32</v>
      </c>
      <c r="F17" s="25">
        <v>0</v>
      </c>
      <c r="G17" s="24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23" t="s">
        <v>56</v>
      </c>
      <c r="B18" s="6" t="s">
        <v>67</v>
      </c>
      <c r="C18" s="7">
        <v>1</v>
      </c>
      <c r="D18" s="8">
        <v>482.56</v>
      </c>
      <c r="E18" s="8">
        <f t="shared" si="1"/>
        <v>482.56</v>
      </c>
      <c r="F18" s="25">
        <v>0</v>
      </c>
      <c r="G18" s="24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thickBot="1" x14ac:dyDescent="0.35">
      <c r="A19" s="34" t="s">
        <v>18</v>
      </c>
      <c r="B19" s="35" t="s">
        <v>32</v>
      </c>
      <c r="C19" s="36"/>
      <c r="D19" s="36"/>
      <c r="E19" s="36"/>
      <c r="F19" s="37"/>
      <c r="G19" s="38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33</v>
      </c>
      <c r="B20" s="30" t="s">
        <v>34</v>
      </c>
      <c r="C20" s="31"/>
      <c r="D20" s="31"/>
      <c r="E20" s="31"/>
      <c r="F20" s="32"/>
      <c r="G20" s="33"/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6" customHeight="1" x14ac:dyDescent="0.3">
      <c r="A21" s="23" t="s">
        <v>49</v>
      </c>
      <c r="B21" s="6" t="s">
        <v>156</v>
      </c>
      <c r="C21" s="7">
        <v>184</v>
      </c>
      <c r="D21" s="8">
        <v>425.14</v>
      </c>
      <c r="E21" s="8">
        <f t="shared" si="1"/>
        <v>78225.759999999995</v>
      </c>
      <c r="F21" s="25">
        <v>0</v>
      </c>
      <c r="G21" s="24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 t="s">
        <v>50</v>
      </c>
      <c r="B22" s="6" t="s">
        <v>157</v>
      </c>
      <c r="C22" s="7">
        <v>184</v>
      </c>
      <c r="D22" s="8">
        <v>397.66</v>
      </c>
      <c r="E22" s="8">
        <f t="shared" si="1"/>
        <v>73169.440000000002</v>
      </c>
      <c r="F22" s="25">
        <v>0</v>
      </c>
      <c r="G22" s="24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3" t="s">
        <v>51</v>
      </c>
      <c r="B23" s="6" t="s">
        <v>158</v>
      </c>
      <c r="C23" s="7">
        <v>184</v>
      </c>
      <c r="D23" s="8">
        <v>397.66</v>
      </c>
      <c r="E23" s="8">
        <f t="shared" si="1"/>
        <v>73169.440000000002</v>
      </c>
      <c r="F23" s="25">
        <v>0</v>
      </c>
      <c r="G23" s="24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52</v>
      </c>
      <c r="B24" s="6" t="s">
        <v>159</v>
      </c>
      <c r="C24" s="7">
        <v>184</v>
      </c>
      <c r="D24" s="8">
        <v>548.22</v>
      </c>
      <c r="E24" s="8">
        <f t="shared" si="1"/>
        <v>100872.48</v>
      </c>
      <c r="F24" s="25">
        <v>0</v>
      </c>
      <c r="G24" s="24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 x14ac:dyDescent="0.35">
      <c r="A25" s="23" t="s">
        <v>53</v>
      </c>
      <c r="B25" s="6" t="s">
        <v>160</v>
      </c>
      <c r="C25" s="7">
        <v>184</v>
      </c>
      <c r="D25" s="8">
        <v>526.41999999999996</v>
      </c>
      <c r="E25" s="8">
        <f t="shared" si="1"/>
        <v>96861.28</v>
      </c>
      <c r="F25" s="25">
        <v>0</v>
      </c>
      <c r="G25" s="24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9" t="s">
        <v>35</v>
      </c>
      <c r="B26" s="30" t="s">
        <v>36</v>
      </c>
      <c r="C26" s="31"/>
      <c r="D26" s="31"/>
      <c r="E26" s="31"/>
      <c r="F26" s="32"/>
      <c r="G26" s="33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3" t="s">
        <v>43</v>
      </c>
      <c r="B27" s="6" t="s">
        <v>156</v>
      </c>
      <c r="C27" s="7">
        <v>181</v>
      </c>
      <c r="D27" s="8">
        <v>272.69</v>
      </c>
      <c r="E27" s="8">
        <f t="shared" si="1"/>
        <v>49356.89</v>
      </c>
      <c r="F27" s="27">
        <v>0</v>
      </c>
      <c r="G27" s="28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6" customHeight="1" x14ac:dyDescent="0.3">
      <c r="A28" s="23" t="s">
        <v>44</v>
      </c>
      <c r="B28" s="6" t="s">
        <v>157</v>
      </c>
      <c r="C28" s="7">
        <v>181</v>
      </c>
      <c r="D28" s="8">
        <v>329.05</v>
      </c>
      <c r="E28" s="8">
        <f t="shared" ref="E28:E32" si="3">ROUND(C28*D28,2)</f>
        <v>59558.05</v>
      </c>
      <c r="F28" s="25">
        <v>0</v>
      </c>
      <c r="G28" s="24">
        <f t="shared" ref="G28:G32" si="4">IF(F28&gt;D28,F28/0,ROUND(C28*F28,2))</f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3" t="s">
        <v>45</v>
      </c>
      <c r="B29" s="6" t="s">
        <v>158</v>
      </c>
      <c r="C29" s="7">
        <v>181</v>
      </c>
      <c r="D29" s="8">
        <v>329.05</v>
      </c>
      <c r="E29" s="8">
        <f t="shared" si="3"/>
        <v>59558.05</v>
      </c>
      <c r="F29" s="25">
        <v>0</v>
      </c>
      <c r="G29" s="24">
        <f t="shared" si="4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3" t="s">
        <v>46</v>
      </c>
      <c r="B30" s="6" t="s">
        <v>159</v>
      </c>
      <c r="C30" s="7">
        <v>181</v>
      </c>
      <c r="D30" s="8">
        <v>366.81</v>
      </c>
      <c r="E30" s="8">
        <f t="shared" si="3"/>
        <v>66392.61</v>
      </c>
      <c r="F30" s="25">
        <v>0</v>
      </c>
      <c r="G30" s="24">
        <f t="shared" si="4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3" t="s">
        <v>47</v>
      </c>
      <c r="B31" s="6" t="s">
        <v>160</v>
      </c>
      <c r="C31" s="7">
        <v>181</v>
      </c>
      <c r="D31" s="8">
        <v>514.51</v>
      </c>
      <c r="E31" s="8">
        <f t="shared" si="3"/>
        <v>93126.31</v>
      </c>
      <c r="F31" s="25">
        <v>0</v>
      </c>
      <c r="G31" s="24">
        <f t="shared" si="4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23" t="s">
        <v>48</v>
      </c>
      <c r="B32" s="6" t="s">
        <v>161</v>
      </c>
      <c r="C32" s="7">
        <v>1</v>
      </c>
      <c r="D32" s="8">
        <v>7934.06</v>
      </c>
      <c r="E32" s="8">
        <f t="shared" si="3"/>
        <v>7934.06</v>
      </c>
      <c r="F32" s="25">
        <v>0</v>
      </c>
      <c r="G32" s="24">
        <f t="shared" si="4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34" t="s">
        <v>19</v>
      </c>
      <c r="B33" s="35" t="s">
        <v>37</v>
      </c>
      <c r="C33" s="36"/>
      <c r="D33" s="36"/>
      <c r="E33" s="36"/>
      <c r="F33" s="37"/>
      <c r="G33" s="38"/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3" t="s">
        <v>38</v>
      </c>
      <c r="B34" s="6" t="s">
        <v>162</v>
      </c>
      <c r="C34" s="7">
        <v>50</v>
      </c>
      <c r="D34" s="8">
        <v>576.05999999999995</v>
      </c>
      <c r="E34" s="8">
        <f t="shared" ref="E34:E38" si="5">ROUND(C34*D34,2)</f>
        <v>28803</v>
      </c>
      <c r="F34" s="25">
        <v>0</v>
      </c>
      <c r="G34" s="24">
        <f t="shared" ref="G34:G38" si="6">IF(F34&gt;D34,F34/0,ROUND(C34*F34,2))</f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3" t="s">
        <v>39</v>
      </c>
      <c r="B35" s="6" t="s">
        <v>163</v>
      </c>
      <c r="C35" s="7">
        <v>15000</v>
      </c>
      <c r="D35" s="8">
        <v>0.44</v>
      </c>
      <c r="E35" s="8">
        <f t="shared" si="5"/>
        <v>6600</v>
      </c>
      <c r="F35" s="25">
        <v>0</v>
      </c>
      <c r="G35" s="24">
        <f t="shared" si="6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3" t="s">
        <v>40</v>
      </c>
      <c r="B36" s="6" t="s">
        <v>164</v>
      </c>
      <c r="C36" s="7">
        <v>20000</v>
      </c>
      <c r="D36" s="8">
        <v>0.65</v>
      </c>
      <c r="E36" s="8">
        <f t="shared" si="5"/>
        <v>13000</v>
      </c>
      <c r="F36" s="25">
        <v>0</v>
      </c>
      <c r="G36" s="24">
        <f t="shared" si="6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3" t="s">
        <v>41</v>
      </c>
      <c r="B37" s="6" t="s">
        <v>165</v>
      </c>
      <c r="C37" s="7">
        <v>1</v>
      </c>
      <c r="D37" s="8">
        <v>10120.56</v>
      </c>
      <c r="E37" s="8">
        <f t="shared" si="5"/>
        <v>10120.56</v>
      </c>
      <c r="F37" s="25">
        <v>0</v>
      </c>
      <c r="G37" s="24">
        <f t="shared" si="6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thickBot="1" x14ac:dyDescent="0.35">
      <c r="A38" s="23" t="s">
        <v>42</v>
      </c>
      <c r="B38" s="6" t="s">
        <v>166</v>
      </c>
      <c r="C38" s="7">
        <v>1</v>
      </c>
      <c r="D38" s="8">
        <v>1945.8</v>
      </c>
      <c r="E38" s="8">
        <f t="shared" si="5"/>
        <v>1945.8</v>
      </c>
      <c r="F38" s="25">
        <v>0</v>
      </c>
      <c r="G38" s="24">
        <f t="shared" si="6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34" t="s">
        <v>20</v>
      </c>
      <c r="B39" s="35" t="s">
        <v>60</v>
      </c>
      <c r="C39" s="36"/>
      <c r="D39" s="36"/>
      <c r="E39" s="36"/>
      <c r="F39" s="37"/>
      <c r="G39" s="38"/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3" t="s">
        <v>58</v>
      </c>
      <c r="B40" s="6" t="s">
        <v>167</v>
      </c>
      <c r="C40" s="7">
        <v>8</v>
      </c>
      <c r="D40" s="8">
        <v>6226.62</v>
      </c>
      <c r="E40" s="8">
        <f t="shared" ref="E40:E41" si="7">ROUND(C40*D40,2)</f>
        <v>49812.959999999999</v>
      </c>
      <c r="F40" s="25">
        <v>0</v>
      </c>
      <c r="G40" s="24">
        <f t="shared" ref="G40:G41" si="8">IF(F40&gt;D40,F40/0,ROUND(C40*F40,2))</f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thickBot="1" x14ac:dyDescent="0.35">
      <c r="A41" s="23" t="s">
        <v>59</v>
      </c>
      <c r="B41" s="6" t="s">
        <v>168</v>
      </c>
      <c r="C41" s="7">
        <v>8</v>
      </c>
      <c r="D41" s="8">
        <v>3104.96</v>
      </c>
      <c r="E41" s="8">
        <f t="shared" si="7"/>
        <v>24839.68</v>
      </c>
      <c r="F41" s="25">
        <v>0</v>
      </c>
      <c r="G41" s="24">
        <f t="shared" si="8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34" t="s">
        <v>21</v>
      </c>
      <c r="B42" s="35" t="s">
        <v>61</v>
      </c>
      <c r="C42" s="36"/>
      <c r="D42" s="36"/>
      <c r="E42" s="36"/>
      <c r="F42" s="37"/>
      <c r="G42" s="38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thickBot="1" x14ac:dyDescent="0.35">
      <c r="A43" s="23" t="s">
        <v>62</v>
      </c>
      <c r="B43" s="6" t="s">
        <v>87</v>
      </c>
      <c r="C43" s="7">
        <v>12</v>
      </c>
      <c r="D43" s="8">
        <v>304.14</v>
      </c>
      <c r="E43" s="8">
        <f t="shared" ref="E43" si="9">ROUND(C43*D43,2)</f>
        <v>3649.68</v>
      </c>
      <c r="F43" s="25">
        <v>0</v>
      </c>
      <c r="G43" s="24">
        <f t="shared" ref="G43" si="10">IF(F43&gt;D43,F43/0,ROUND(C43*F43,2))</f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thickBot="1" x14ac:dyDescent="0.35">
      <c r="A44" s="39">
        <v>2</v>
      </c>
      <c r="B44" s="40" t="s">
        <v>63</v>
      </c>
      <c r="C44" s="41"/>
      <c r="D44" s="41"/>
      <c r="E44" s="41"/>
      <c r="F44" s="42"/>
      <c r="G44" s="43"/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34" t="s">
        <v>14</v>
      </c>
      <c r="B45" s="35" t="s">
        <v>30</v>
      </c>
      <c r="C45" s="36"/>
      <c r="D45" s="36"/>
      <c r="E45" s="36"/>
      <c r="F45" s="37"/>
      <c r="G45" s="38"/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thickBot="1" x14ac:dyDescent="0.35">
      <c r="A46" s="23" t="s">
        <v>57</v>
      </c>
      <c r="B46" s="6" t="s">
        <v>64</v>
      </c>
      <c r="C46" s="7">
        <v>1</v>
      </c>
      <c r="D46" s="8">
        <v>987.44</v>
      </c>
      <c r="E46" s="8">
        <f>ROUND(C46*D46,2)</f>
        <v>987.44</v>
      </c>
      <c r="F46" s="25">
        <v>0</v>
      </c>
      <c r="G46" s="24">
        <f t="shared" ref="G46" si="11">IF(F46&gt;D46,F46/0,ROUND(C46*F46,2))</f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34" t="s">
        <v>15</v>
      </c>
      <c r="B47" s="35" t="s">
        <v>31</v>
      </c>
      <c r="C47" s="36"/>
      <c r="D47" s="36"/>
      <c r="E47" s="36"/>
      <c r="F47" s="37"/>
      <c r="G47" s="38"/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3" t="s">
        <v>54</v>
      </c>
      <c r="B48" s="6" t="s">
        <v>65</v>
      </c>
      <c r="C48" s="7">
        <v>1</v>
      </c>
      <c r="D48" s="8">
        <v>482.56</v>
      </c>
      <c r="E48" s="8">
        <f t="shared" ref="E48:E50" si="12">ROUND(C48*D48,2)</f>
        <v>482.56</v>
      </c>
      <c r="F48" s="25">
        <v>0</v>
      </c>
      <c r="G48" s="24">
        <f t="shared" ref="G48:G50" si="13">IF(F48&gt;D48,F48/0,ROUND(C48*F48,2))</f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3" t="s">
        <v>55</v>
      </c>
      <c r="B49" s="6" t="s">
        <v>66</v>
      </c>
      <c r="C49" s="7">
        <v>12</v>
      </c>
      <c r="D49" s="8">
        <v>301.61</v>
      </c>
      <c r="E49" s="8">
        <f t="shared" si="12"/>
        <v>3619.32</v>
      </c>
      <c r="F49" s="25">
        <v>0</v>
      </c>
      <c r="G49" s="24">
        <f t="shared" si="13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thickBot="1" x14ac:dyDescent="0.35">
      <c r="A50" s="23" t="s">
        <v>56</v>
      </c>
      <c r="B50" s="6" t="s">
        <v>67</v>
      </c>
      <c r="C50" s="7">
        <v>1</v>
      </c>
      <c r="D50" s="8">
        <v>482.56</v>
      </c>
      <c r="E50" s="8">
        <f t="shared" si="12"/>
        <v>482.56</v>
      </c>
      <c r="F50" s="25">
        <v>0</v>
      </c>
      <c r="G50" s="24">
        <f t="shared" si="13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34" t="s">
        <v>16</v>
      </c>
      <c r="B51" s="35" t="s">
        <v>32</v>
      </c>
      <c r="C51" s="36"/>
      <c r="D51" s="36"/>
      <c r="E51" s="36"/>
      <c r="F51" s="37"/>
      <c r="G51" s="38"/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3" t="s">
        <v>33</v>
      </c>
      <c r="B52" s="6" t="s">
        <v>169</v>
      </c>
      <c r="C52" s="7">
        <v>365</v>
      </c>
      <c r="D52" s="8">
        <v>115.5</v>
      </c>
      <c r="E52" s="8">
        <f t="shared" si="1"/>
        <v>42157.5</v>
      </c>
      <c r="F52" s="25">
        <v>0</v>
      </c>
      <c r="G52" s="24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3" t="s">
        <v>35</v>
      </c>
      <c r="B53" s="6" t="s">
        <v>170</v>
      </c>
      <c r="C53" s="7">
        <v>120</v>
      </c>
      <c r="D53" s="8">
        <v>115.5</v>
      </c>
      <c r="E53" s="8">
        <f t="shared" si="1"/>
        <v>13860</v>
      </c>
      <c r="F53" s="25">
        <v>0</v>
      </c>
      <c r="G53" s="24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3" t="s">
        <v>68</v>
      </c>
      <c r="B54" s="6" t="s">
        <v>171</v>
      </c>
      <c r="C54" s="7">
        <v>220</v>
      </c>
      <c r="D54" s="8">
        <v>308.06</v>
      </c>
      <c r="E54" s="8">
        <f t="shared" si="1"/>
        <v>67773.2</v>
      </c>
      <c r="F54" s="25">
        <v>0</v>
      </c>
      <c r="G54" s="24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3" t="s">
        <v>69</v>
      </c>
      <c r="B55" s="6" t="s">
        <v>172</v>
      </c>
      <c r="C55" s="7">
        <v>52</v>
      </c>
      <c r="D55" s="8">
        <v>335.27</v>
      </c>
      <c r="E55" s="8">
        <f t="shared" si="1"/>
        <v>17434.04</v>
      </c>
      <c r="F55" s="25">
        <v>0</v>
      </c>
      <c r="G55" s="24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3" t="s">
        <v>70</v>
      </c>
      <c r="B56" s="6" t="s">
        <v>173</v>
      </c>
      <c r="C56" s="7">
        <v>365</v>
      </c>
      <c r="D56" s="8">
        <v>231.44</v>
      </c>
      <c r="E56" s="8">
        <f t="shared" si="1"/>
        <v>84475.6</v>
      </c>
      <c r="F56" s="25">
        <v>0</v>
      </c>
      <c r="G56" s="24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3" t="s">
        <v>71</v>
      </c>
      <c r="B57" s="6" t="s">
        <v>174</v>
      </c>
      <c r="C57" s="7">
        <v>365</v>
      </c>
      <c r="D57" s="8">
        <v>86.79</v>
      </c>
      <c r="E57" s="8">
        <f t="shared" si="1"/>
        <v>31678.35</v>
      </c>
      <c r="F57" s="25">
        <v>0</v>
      </c>
      <c r="G57" s="24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thickBot="1" x14ac:dyDescent="0.35">
      <c r="A58" s="23" t="s">
        <v>72</v>
      </c>
      <c r="B58" s="6" t="s">
        <v>160</v>
      </c>
      <c r="C58" s="7">
        <v>12</v>
      </c>
      <c r="D58" s="8">
        <v>5740.04</v>
      </c>
      <c r="E58" s="8">
        <f t="shared" si="1"/>
        <v>68880.479999999996</v>
      </c>
      <c r="F58" s="25">
        <v>0</v>
      </c>
      <c r="G58" s="24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4" t="s">
        <v>22</v>
      </c>
      <c r="B59" s="35" t="s">
        <v>37</v>
      </c>
      <c r="C59" s="36"/>
      <c r="D59" s="36"/>
      <c r="E59" s="36"/>
      <c r="F59" s="37"/>
      <c r="G59" s="38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23" t="s">
        <v>73</v>
      </c>
      <c r="B60" s="6" t="s">
        <v>162</v>
      </c>
      <c r="C60" s="7">
        <v>50</v>
      </c>
      <c r="D60" s="8">
        <v>576.05999999999995</v>
      </c>
      <c r="E60" s="8">
        <f t="shared" si="1"/>
        <v>28803</v>
      </c>
      <c r="F60" s="25">
        <v>0</v>
      </c>
      <c r="G60" s="24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34" t="s">
        <v>23</v>
      </c>
      <c r="B61" s="35" t="s">
        <v>74</v>
      </c>
      <c r="C61" s="36"/>
      <c r="D61" s="36"/>
      <c r="E61" s="36"/>
      <c r="F61" s="37"/>
      <c r="G61" s="38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23" t="s">
        <v>75</v>
      </c>
      <c r="B62" s="6" t="s">
        <v>175</v>
      </c>
      <c r="C62" s="7">
        <v>220</v>
      </c>
      <c r="D62" s="8">
        <v>311.63</v>
      </c>
      <c r="E62" s="8">
        <f t="shared" si="1"/>
        <v>68558.600000000006</v>
      </c>
      <c r="F62" s="25">
        <v>0</v>
      </c>
      <c r="G62" s="24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34" t="s">
        <v>24</v>
      </c>
      <c r="B63" s="35" t="s">
        <v>76</v>
      </c>
      <c r="C63" s="36"/>
      <c r="D63" s="36"/>
      <c r="E63" s="36"/>
      <c r="F63" s="37"/>
      <c r="G63" s="38"/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3" t="s">
        <v>77</v>
      </c>
      <c r="B64" s="6" t="s">
        <v>176</v>
      </c>
      <c r="C64" s="7">
        <v>12</v>
      </c>
      <c r="D64" s="8">
        <v>617.62</v>
      </c>
      <c r="E64" s="8">
        <f t="shared" si="1"/>
        <v>7411.44</v>
      </c>
      <c r="F64" s="25">
        <v>0</v>
      </c>
      <c r="G64" s="24">
        <f t="shared" si="2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3" t="s">
        <v>78</v>
      </c>
      <c r="B65" s="6" t="s">
        <v>177</v>
      </c>
      <c r="C65" s="7">
        <v>24</v>
      </c>
      <c r="D65" s="8">
        <v>2810.61</v>
      </c>
      <c r="E65" s="8">
        <f t="shared" si="1"/>
        <v>67454.64</v>
      </c>
      <c r="F65" s="25">
        <v>0</v>
      </c>
      <c r="G65" s="24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thickBot="1" x14ac:dyDescent="0.35">
      <c r="A66" s="23" t="s">
        <v>79</v>
      </c>
      <c r="B66" s="6" t="s">
        <v>178</v>
      </c>
      <c r="C66" s="7">
        <v>12</v>
      </c>
      <c r="D66" s="8">
        <v>1349.09</v>
      </c>
      <c r="E66" s="8">
        <f t="shared" si="1"/>
        <v>16189.08</v>
      </c>
      <c r="F66" s="25">
        <v>0</v>
      </c>
      <c r="G66" s="24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34" t="s">
        <v>25</v>
      </c>
      <c r="B67" s="35" t="s">
        <v>80</v>
      </c>
      <c r="C67" s="36"/>
      <c r="D67" s="36"/>
      <c r="E67" s="36"/>
      <c r="F67" s="37"/>
      <c r="G67" s="38"/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3" t="s">
        <v>81</v>
      </c>
      <c r="B68" s="6" t="s">
        <v>179</v>
      </c>
      <c r="C68" s="7">
        <v>12</v>
      </c>
      <c r="D68" s="8">
        <v>220.96</v>
      </c>
      <c r="E68" s="8">
        <f t="shared" si="1"/>
        <v>2651.52</v>
      </c>
      <c r="F68" s="25">
        <v>0</v>
      </c>
      <c r="G68" s="24">
        <f t="shared" si="2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thickBot="1" x14ac:dyDescent="0.35">
      <c r="A69" s="23" t="s">
        <v>82</v>
      </c>
      <c r="B69" s="6" t="s">
        <v>180</v>
      </c>
      <c r="C69" s="7">
        <v>12</v>
      </c>
      <c r="D69" s="8">
        <v>488.04</v>
      </c>
      <c r="E69" s="8">
        <f t="shared" ref="E69" si="14">ROUND(C69*D69,2)</f>
        <v>5856.48</v>
      </c>
      <c r="F69" s="25">
        <v>0</v>
      </c>
      <c r="G69" s="24">
        <f t="shared" ref="G69" si="15">IF(F69&gt;D69,F69/0,ROUND(C69*F69,2))</f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4" t="s">
        <v>26</v>
      </c>
      <c r="B70" s="35" t="s">
        <v>83</v>
      </c>
      <c r="C70" s="36"/>
      <c r="D70" s="36"/>
      <c r="E70" s="36"/>
      <c r="F70" s="37"/>
      <c r="G70" s="38"/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thickBot="1" x14ac:dyDescent="0.35">
      <c r="A71" s="23" t="s">
        <v>85</v>
      </c>
      <c r="B71" s="6" t="s">
        <v>84</v>
      </c>
      <c r="C71" s="7">
        <v>1</v>
      </c>
      <c r="D71" s="8">
        <v>9749.4599999999991</v>
      </c>
      <c r="E71" s="8">
        <f t="shared" ref="E71" si="16">ROUND(C71*D71,2)</f>
        <v>9749.4599999999991</v>
      </c>
      <c r="F71" s="8">
        <v>9749.4599999999991</v>
      </c>
      <c r="G71" s="24">
        <f t="shared" ref="G71" si="17">IF(F71&gt;D71,F71/0,ROUND(C71*F71,2))</f>
        <v>9749.4599999999991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34" t="s">
        <v>27</v>
      </c>
      <c r="B72" s="35" t="s">
        <v>61</v>
      </c>
      <c r="C72" s="36"/>
      <c r="D72" s="36"/>
      <c r="E72" s="36"/>
      <c r="F72" s="37"/>
      <c r="G72" s="38"/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thickBot="1" x14ac:dyDescent="0.35">
      <c r="A73" s="23" t="s">
        <v>86</v>
      </c>
      <c r="B73" s="6" t="s">
        <v>87</v>
      </c>
      <c r="C73" s="7">
        <v>12</v>
      </c>
      <c r="D73" s="8">
        <v>301.61</v>
      </c>
      <c r="E73" s="8">
        <f t="shared" si="1"/>
        <v>3619.32</v>
      </c>
      <c r="F73" s="25">
        <v>0</v>
      </c>
      <c r="G73" s="24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thickBot="1" x14ac:dyDescent="0.35">
      <c r="A74" s="39">
        <v>3</v>
      </c>
      <c r="B74" s="40" t="s">
        <v>88</v>
      </c>
      <c r="C74" s="41"/>
      <c r="D74" s="41"/>
      <c r="E74" s="41"/>
      <c r="F74" s="42"/>
      <c r="G74" s="43"/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34" t="s">
        <v>97</v>
      </c>
      <c r="B75" s="35" t="s">
        <v>89</v>
      </c>
      <c r="C75" s="36"/>
      <c r="D75" s="36"/>
      <c r="E75" s="36"/>
      <c r="F75" s="37"/>
      <c r="G75" s="38"/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3" t="s">
        <v>90</v>
      </c>
      <c r="B76" s="6" t="s">
        <v>65</v>
      </c>
      <c r="C76" s="7">
        <v>1</v>
      </c>
      <c r="D76" s="8">
        <v>337.5</v>
      </c>
      <c r="E76" s="8">
        <f t="shared" ref="E76:E79" si="18">ROUND(C76*D76,2)</f>
        <v>337.5</v>
      </c>
      <c r="F76" s="25">
        <v>0</v>
      </c>
      <c r="G76" s="24">
        <f t="shared" ref="G76:G79" si="19">IF(F76&gt;D76,F76/0,ROUND(C76*F76,2))</f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3" t="s">
        <v>91</v>
      </c>
      <c r="B77" s="6" t="s">
        <v>66</v>
      </c>
      <c r="C77" s="7">
        <v>12</v>
      </c>
      <c r="D77" s="8">
        <v>126.56</v>
      </c>
      <c r="E77" s="8">
        <f t="shared" si="18"/>
        <v>1518.72</v>
      </c>
      <c r="F77" s="25">
        <v>0</v>
      </c>
      <c r="G77" s="24">
        <f t="shared" si="19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3" t="s">
        <v>92</v>
      </c>
      <c r="B78" s="6" t="s">
        <v>94</v>
      </c>
      <c r="C78" s="7">
        <v>1</v>
      </c>
      <c r="D78" s="8">
        <v>545.84</v>
      </c>
      <c r="E78" s="8">
        <f>ROUND(C78*D78,2)</f>
        <v>545.84</v>
      </c>
      <c r="F78" s="25">
        <v>0</v>
      </c>
      <c r="G78" s="24">
        <f t="shared" si="19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thickBot="1" x14ac:dyDescent="0.35">
      <c r="A79" s="23" t="s">
        <v>93</v>
      </c>
      <c r="B79" s="6" t="s">
        <v>67</v>
      </c>
      <c r="C79" s="7">
        <v>1</v>
      </c>
      <c r="D79" s="8">
        <v>337.5</v>
      </c>
      <c r="E79" s="8">
        <f t="shared" si="18"/>
        <v>337.5</v>
      </c>
      <c r="F79" s="25">
        <v>0</v>
      </c>
      <c r="G79" s="24">
        <f t="shared" si="19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34" t="s">
        <v>95</v>
      </c>
      <c r="B80" s="35" t="s">
        <v>96</v>
      </c>
      <c r="C80" s="36"/>
      <c r="D80" s="36"/>
      <c r="E80" s="36"/>
      <c r="F80" s="37"/>
      <c r="G80" s="38"/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3" t="s">
        <v>98</v>
      </c>
      <c r="B81" s="6" t="s">
        <v>181</v>
      </c>
      <c r="C81" s="7">
        <v>230</v>
      </c>
      <c r="D81" s="8">
        <v>40.94</v>
      </c>
      <c r="E81" s="8">
        <f t="shared" si="1"/>
        <v>9416.2000000000007</v>
      </c>
      <c r="F81" s="25">
        <v>0</v>
      </c>
      <c r="G81" s="24">
        <f t="shared" si="2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3" t="s">
        <v>99</v>
      </c>
      <c r="B82" s="6" t="s">
        <v>182</v>
      </c>
      <c r="C82" s="7">
        <v>230</v>
      </c>
      <c r="D82" s="8">
        <v>67.209999999999994</v>
      </c>
      <c r="E82" s="8">
        <f t="shared" si="1"/>
        <v>15458.3</v>
      </c>
      <c r="F82" s="25">
        <v>0</v>
      </c>
      <c r="G82" s="24">
        <f t="shared" si="2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6" customHeight="1" x14ac:dyDescent="0.3">
      <c r="A83" s="23" t="s">
        <v>100</v>
      </c>
      <c r="B83" s="6" t="s">
        <v>183</v>
      </c>
      <c r="C83" s="7">
        <v>230</v>
      </c>
      <c r="D83" s="8">
        <v>23.45</v>
      </c>
      <c r="E83" s="8">
        <f t="shared" si="1"/>
        <v>5393.5</v>
      </c>
      <c r="F83" s="25">
        <v>0</v>
      </c>
      <c r="G83" s="24">
        <f t="shared" si="2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3" t="s">
        <v>101</v>
      </c>
      <c r="B84" s="6" t="s">
        <v>184</v>
      </c>
      <c r="C84" s="7">
        <v>460</v>
      </c>
      <c r="D84" s="8">
        <v>34.14</v>
      </c>
      <c r="E84" s="8">
        <f t="shared" si="1"/>
        <v>15704.4</v>
      </c>
      <c r="F84" s="25">
        <v>0</v>
      </c>
      <c r="G84" s="24">
        <f t="shared" si="2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6" customHeight="1" x14ac:dyDescent="0.3">
      <c r="A85" s="23" t="s">
        <v>102</v>
      </c>
      <c r="B85" s="6" t="s">
        <v>185</v>
      </c>
      <c r="C85" s="7">
        <v>124</v>
      </c>
      <c r="D85" s="8">
        <v>7.21</v>
      </c>
      <c r="E85" s="8">
        <f t="shared" ref="E85:E86" si="20">ROUND(C85*D85,2)</f>
        <v>894.04</v>
      </c>
      <c r="F85" s="25">
        <v>0</v>
      </c>
      <c r="G85" s="24">
        <f t="shared" ref="G85:G86" si="21">IF(F85&gt;D85,F85/0,ROUND(C85*F85,2))</f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3" t="s">
        <v>103</v>
      </c>
      <c r="B86" s="6" t="s">
        <v>186</v>
      </c>
      <c r="C86" s="7">
        <v>200</v>
      </c>
      <c r="D86" s="8">
        <v>21.11</v>
      </c>
      <c r="E86" s="8">
        <f t="shared" si="20"/>
        <v>4222</v>
      </c>
      <c r="F86" s="25">
        <v>0</v>
      </c>
      <c r="G86" s="24">
        <f t="shared" si="21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thickBot="1" x14ac:dyDescent="0.35">
      <c r="A87" s="23" t="s">
        <v>104</v>
      </c>
      <c r="B87" s="6" t="s">
        <v>187</v>
      </c>
      <c r="C87" s="7">
        <v>4</v>
      </c>
      <c r="D87" s="8">
        <v>239.63</v>
      </c>
      <c r="E87" s="8">
        <f t="shared" si="1"/>
        <v>958.52</v>
      </c>
      <c r="F87" s="25">
        <v>0</v>
      </c>
      <c r="G87" s="24">
        <f t="shared" si="2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34" t="s">
        <v>105</v>
      </c>
      <c r="B88" s="35" t="s">
        <v>106</v>
      </c>
      <c r="C88" s="36"/>
      <c r="D88" s="36"/>
      <c r="E88" s="36"/>
      <c r="F88" s="37"/>
      <c r="G88" s="38"/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3" t="s">
        <v>107</v>
      </c>
      <c r="B89" s="6" t="s">
        <v>188</v>
      </c>
      <c r="C89" s="7">
        <v>70</v>
      </c>
      <c r="D89" s="8">
        <v>31.32</v>
      </c>
      <c r="E89" s="8">
        <f t="shared" ref="E89:E95" si="22">ROUND(C89*D89,2)</f>
        <v>2192.4</v>
      </c>
      <c r="F89" s="25">
        <v>0</v>
      </c>
      <c r="G89" s="24">
        <f t="shared" ref="G89:G95" si="23">IF(F89&gt;D89,F89/0,ROUND(C89*F89,2))</f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3" t="s">
        <v>108</v>
      </c>
      <c r="B90" s="6" t="s">
        <v>189</v>
      </c>
      <c r="C90" s="7">
        <v>140</v>
      </c>
      <c r="D90" s="8">
        <v>33.369999999999997</v>
      </c>
      <c r="E90" s="8">
        <f t="shared" si="22"/>
        <v>4671.8</v>
      </c>
      <c r="F90" s="25">
        <v>0</v>
      </c>
      <c r="G90" s="24">
        <f t="shared" si="23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6" customHeight="1" x14ac:dyDescent="0.3">
      <c r="A91" s="23" t="s">
        <v>109</v>
      </c>
      <c r="B91" s="6" t="s">
        <v>190</v>
      </c>
      <c r="C91" s="7">
        <v>70</v>
      </c>
      <c r="D91" s="8">
        <v>109.02</v>
      </c>
      <c r="E91" s="8">
        <f t="shared" si="22"/>
        <v>7631.4</v>
      </c>
      <c r="F91" s="25">
        <v>0</v>
      </c>
      <c r="G91" s="24">
        <f t="shared" si="23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3" t="s">
        <v>110</v>
      </c>
      <c r="B92" s="6" t="s">
        <v>191</v>
      </c>
      <c r="C92" s="7">
        <v>140</v>
      </c>
      <c r="D92" s="8">
        <v>35.880000000000003</v>
      </c>
      <c r="E92" s="8">
        <f t="shared" si="22"/>
        <v>5023.2</v>
      </c>
      <c r="F92" s="25">
        <v>0</v>
      </c>
      <c r="G92" s="24">
        <f t="shared" si="23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6" customHeight="1" x14ac:dyDescent="0.3">
      <c r="A93" s="23" t="s">
        <v>111</v>
      </c>
      <c r="B93" s="6" t="s">
        <v>192</v>
      </c>
      <c r="C93" s="7">
        <v>70</v>
      </c>
      <c r="D93" s="8">
        <v>176.5</v>
      </c>
      <c r="E93" s="8">
        <f t="shared" si="22"/>
        <v>12355</v>
      </c>
      <c r="F93" s="25">
        <v>0</v>
      </c>
      <c r="G93" s="24">
        <f t="shared" si="23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3" t="s">
        <v>112</v>
      </c>
      <c r="B94" s="6" t="s">
        <v>193</v>
      </c>
      <c r="C94" s="7">
        <v>70</v>
      </c>
      <c r="D94" s="8">
        <v>41.58</v>
      </c>
      <c r="E94" s="8">
        <f t="shared" si="22"/>
        <v>2910.6</v>
      </c>
      <c r="F94" s="25">
        <v>0</v>
      </c>
      <c r="G94" s="24">
        <f t="shared" si="23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3" t="s">
        <v>113</v>
      </c>
      <c r="B95" s="6" t="s">
        <v>194</v>
      </c>
      <c r="C95" s="7">
        <v>10</v>
      </c>
      <c r="D95" s="8">
        <v>25.68</v>
      </c>
      <c r="E95" s="8">
        <f t="shared" si="22"/>
        <v>256.8</v>
      </c>
      <c r="F95" s="25">
        <v>0</v>
      </c>
      <c r="G95" s="24">
        <f t="shared" si="23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6" customHeight="1" x14ac:dyDescent="0.3">
      <c r="A96" s="23" t="s">
        <v>114</v>
      </c>
      <c r="B96" s="6" t="s">
        <v>195</v>
      </c>
      <c r="C96" s="7">
        <v>35</v>
      </c>
      <c r="D96" s="8">
        <v>24.54</v>
      </c>
      <c r="E96" s="8">
        <f t="shared" ref="E96:E97" si="24">ROUND(C96*D96,2)</f>
        <v>858.9</v>
      </c>
      <c r="F96" s="25">
        <v>0</v>
      </c>
      <c r="G96" s="24">
        <f t="shared" ref="G96:G97" si="25">IF(F96&gt;D96,F96/0,ROUND(C96*F96,2))</f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thickBot="1" x14ac:dyDescent="0.35">
      <c r="A97" s="23" t="s">
        <v>115</v>
      </c>
      <c r="B97" s="6" t="s">
        <v>196</v>
      </c>
      <c r="C97" s="7">
        <v>70</v>
      </c>
      <c r="D97" s="8">
        <v>109.13</v>
      </c>
      <c r="E97" s="8">
        <f t="shared" si="24"/>
        <v>7639.1</v>
      </c>
      <c r="F97" s="25">
        <v>0</v>
      </c>
      <c r="G97" s="24">
        <f t="shared" si="25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34" t="s">
        <v>116</v>
      </c>
      <c r="B98" s="35" t="s">
        <v>132</v>
      </c>
      <c r="C98" s="36"/>
      <c r="D98" s="36"/>
      <c r="E98" s="36"/>
      <c r="F98" s="37"/>
      <c r="G98" s="38"/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3" t="s">
        <v>117</v>
      </c>
      <c r="B99" s="6" t="s">
        <v>197</v>
      </c>
      <c r="C99" s="7">
        <v>12</v>
      </c>
      <c r="D99" s="8">
        <v>594.66999999999996</v>
      </c>
      <c r="E99" s="8">
        <f t="shared" ref="E99:E107" si="26">ROUND(C99*D99,2)</f>
        <v>7136.04</v>
      </c>
      <c r="F99" s="25">
        <v>0</v>
      </c>
      <c r="G99" s="24">
        <f t="shared" ref="G99:G107" si="27">IF(F99&gt;D99,F99/0,ROUND(C99*F99,2))</f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3" t="s">
        <v>118</v>
      </c>
      <c r="B100" s="6" t="s">
        <v>198</v>
      </c>
      <c r="C100" s="7">
        <v>1</v>
      </c>
      <c r="D100" s="8">
        <v>706.55</v>
      </c>
      <c r="E100" s="8">
        <f t="shared" si="26"/>
        <v>706.55</v>
      </c>
      <c r="F100" s="25">
        <v>0</v>
      </c>
      <c r="G100" s="24">
        <f t="shared" si="27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6" customHeight="1" x14ac:dyDescent="0.3">
      <c r="A101" s="23" t="s">
        <v>119</v>
      </c>
      <c r="B101" s="6" t="s">
        <v>199</v>
      </c>
      <c r="C101" s="7">
        <v>1</v>
      </c>
      <c r="D101" s="8">
        <v>2077.85</v>
      </c>
      <c r="E101" s="8">
        <f t="shared" si="26"/>
        <v>2077.85</v>
      </c>
      <c r="F101" s="25">
        <v>0</v>
      </c>
      <c r="G101" s="24">
        <f t="shared" si="27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3" t="s">
        <v>120</v>
      </c>
      <c r="B102" s="6" t="s">
        <v>200</v>
      </c>
      <c r="C102" s="7">
        <v>12</v>
      </c>
      <c r="D102" s="8">
        <v>327.60000000000002</v>
      </c>
      <c r="E102" s="8">
        <f t="shared" si="26"/>
        <v>3931.2</v>
      </c>
      <c r="F102" s="25">
        <v>0</v>
      </c>
      <c r="G102" s="24">
        <f t="shared" si="27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6" customHeight="1" x14ac:dyDescent="0.3">
      <c r="A103" s="23" t="s">
        <v>121</v>
      </c>
      <c r="B103" s="6" t="s">
        <v>201</v>
      </c>
      <c r="C103" s="7">
        <v>12</v>
      </c>
      <c r="D103" s="8">
        <v>1882.07</v>
      </c>
      <c r="E103" s="8">
        <f t="shared" si="26"/>
        <v>22584.84</v>
      </c>
      <c r="F103" s="25">
        <v>0</v>
      </c>
      <c r="G103" s="24">
        <f t="shared" si="27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3" t="s">
        <v>122</v>
      </c>
      <c r="B104" s="6" t="s">
        <v>202</v>
      </c>
      <c r="C104" s="7">
        <v>12</v>
      </c>
      <c r="D104" s="8">
        <v>1711.51</v>
      </c>
      <c r="E104" s="8">
        <f t="shared" si="26"/>
        <v>20538.12</v>
      </c>
      <c r="F104" s="25">
        <v>0</v>
      </c>
      <c r="G104" s="24">
        <f t="shared" si="27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3" t="s">
        <v>123</v>
      </c>
      <c r="B105" s="6" t="s">
        <v>203</v>
      </c>
      <c r="C105" s="7">
        <v>12</v>
      </c>
      <c r="D105" s="8">
        <v>447.52</v>
      </c>
      <c r="E105" s="8">
        <f t="shared" si="26"/>
        <v>5370.24</v>
      </c>
      <c r="F105" s="25">
        <v>0</v>
      </c>
      <c r="G105" s="24">
        <f t="shared" si="27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6" customHeight="1" x14ac:dyDescent="0.3">
      <c r="A106" s="23" t="s">
        <v>124</v>
      </c>
      <c r="B106" s="6" t="s">
        <v>204</v>
      </c>
      <c r="C106" s="7">
        <v>3000</v>
      </c>
      <c r="D106" s="8">
        <v>7.5</v>
      </c>
      <c r="E106" s="8">
        <f t="shared" si="26"/>
        <v>22500</v>
      </c>
      <c r="F106" s="25">
        <v>0</v>
      </c>
      <c r="G106" s="24">
        <f t="shared" si="27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3" t="s">
        <v>125</v>
      </c>
      <c r="B107" s="6" t="s">
        <v>205</v>
      </c>
      <c r="C107" s="7">
        <v>400</v>
      </c>
      <c r="D107" s="8">
        <v>17.79</v>
      </c>
      <c r="E107" s="8">
        <f t="shared" si="26"/>
        <v>7116</v>
      </c>
      <c r="F107" s="25">
        <v>0</v>
      </c>
      <c r="G107" s="24">
        <f t="shared" si="27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3" t="s">
        <v>126</v>
      </c>
      <c r="B108" s="6" t="s">
        <v>206</v>
      </c>
      <c r="C108" s="7">
        <v>400</v>
      </c>
      <c r="D108" s="8">
        <v>19.309999999999999</v>
      </c>
      <c r="E108" s="8">
        <f t="shared" ref="E108:E122" si="28">ROUND(C108*D108,2)</f>
        <v>7724</v>
      </c>
      <c r="F108" s="25">
        <v>0</v>
      </c>
      <c r="G108" s="24">
        <f t="shared" ref="G108:G122" si="29">IF(F108&gt;D108,F108/0,ROUND(C108*F108,2))</f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6" customHeight="1" x14ac:dyDescent="0.3">
      <c r="A109" s="23" t="s">
        <v>127</v>
      </c>
      <c r="B109" s="6" t="s">
        <v>207</v>
      </c>
      <c r="C109" s="7">
        <v>10</v>
      </c>
      <c r="D109" s="8">
        <v>51.18</v>
      </c>
      <c r="E109" s="8">
        <f t="shared" si="28"/>
        <v>511.8</v>
      </c>
      <c r="F109" s="25">
        <v>0</v>
      </c>
      <c r="G109" s="24">
        <f t="shared" si="29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3" t="s">
        <v>128</v>
      </c>
      <c r="B110" s="6" t="s">
        <v>208</v>
      </c>
      <c r="C110" s="7">
        <v>12</v>
      </c>
      <c r="D110" s="8">
        <v>246.5</v>
      </c>
      <c r="E110" s="8">
        <f t="shared" si="28"/>
        <v>2958</v>
      </c>
      <c r="F110" s="25">
        <v>0</v>
      </c>
      <c r="G110" s="24">
        <f t="shared" si="29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3" t="s">
        <v>129</v>
      </c>
      <c r="B111" s="6" t="s">
        <v>209</v>
      </c>
      <c r="C111" s="7">
        <v>40</v>
      </c>
      <c r="D111" s="8">
        <v>75.12</v>
      </c>
      <c r="E111" s="8">
        <f t="shared" si="28"/>
        <v>3004.8</v>
      </c>
      <c r="F111" s="25">
        <v>0</v>
      </c>
      <c r="G111" s="24">
        <f t="shared" si="29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6" customHeight="1" thickBot="1" x14ac:dyDescent="0.35">
      <c r="A112" s="23" t="s">
        <v>130</v>
      </c>
      <c r="B112" s="6" t="s">
        <v>210</v>
      </c>
      <c r="C112" s="7">
        <v>6</v>
      </c>
      <c r="D112" s="8">
        <v>719.52</v>
      </c>
      <c r="E112" s="8">
        <f t="shared" si="28"/>
        <v>4317.12</v>
      </c>
      <c r="F112" s="25">
        <v>0</v>
      </c>
      <c r="G112" s="24">
        <f t="shared" si="29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4" t="s">
        <v>131</v>
      </c>
      <c r="B113" s="35" t="s">
        <v>133</v>
      </c>
      <c r="C113" s="36"/>
      <c r="D113" s="36"/>
      <c r="E113" s="36"/>
      <c r="F113" s="37"/>
      <c r="G113" s="38"/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23" t="s">
        <v>134</v>
      </c>
      <c r="B114" s="6" t="s">
        <v>211</v>
      </c>
      <c r="C114" s="7">
        <v>5</v>
      </c>
      <c r="D114" s="8">
        <v>590.29999999999995</v>
      </c>
      <c r="E114" s="8">
        <f t="shared" si="28"/>
        <v>2951.5</v>
      </c>
      <c r="F114" s="25">
        <v>0</v>
      </c>
      <c r="G114" s="24">
        <f t="shared" si="29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3" t="s">
        <v>135</v>
      </c>
      <c r="B115" s="6" t="s">
        <v>212</v>
      </c>
      <c r="C115" s="7">
        <v>2</v>
      </c>
      <c r="D115" s="8">
        <v>4013.57</v>
      </c>
      <c r="E115" s="8">
        <f t="shared" si="28"/>
        <v>8027.14</v>
      </c>
      <c r="F115" s="25">
        <v>0</v>
      </c>
      <c r="G115" s="24">
        <f t="shared" si="29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6" customHeight="1" x14ac:dyDescent="0.3">
      <c r="A116" s="23" t="s">
        <v>136</v>
      </c>
      <c r="B116" s="6" t="s">
        <v>213</v>
      </c>
      <c r="C116" s="7">
        <v>2</v>
      </c>
      <c r="D116" s="8">
        <v>397.51</v>
      </c>
      <c r="E116" s="8">
        <f t="shared" si="28"/>
        <v>795.02</v>
      </c>
      <c r="F116" s="25">
        <v>0</v>
      </c>
      <c r="G116" s="24">
        <f t="shared" si="29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3" t="s">
        <v>137</v>
      </c>
      <c r="B117" s="6" t="s">
        <v>214</v>
      </c>
      <c r="C117" s="7">
        <v>2</v>
      </c>
      <c r="D117" s="8">
        <v>824.81</v>
      </c>
      <c r="E117" s="8">
        <f t="shared" si="28"/>
        <v>1649.62</v>
      </c>
      <c r="F117" s="25">
        <v>0</v>
      </c>
      <c r="G117" s="24">
        <f t="shared" si="29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6" customHeight="1" x14ac:dyDescent="0.3">
      <c r="A118" s="23" t="s">
        <v>138</v>
      </c>
      <c r="B118" s="6" t="s">
        <v>215</v>
      </c>
      <c r="C118" s="7">
        <v>4</v>
      </c>
      <c r="D118" s="8">
        <v>532.75</v>
      </c>
      <c r="E118" s="8">
        <f t="shared" si="28"/>
        <v>2131</v>
      </c>
      <c r="F118" s="25">
        <v>0</v>
      </c>
      <c r="G118" s="24">
        <f t="shared" si="29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3" t="s">
        <v>139</v>
      </c>
      <c r="B119" s="6" t="s">
        <v>216</v>
      </c>
      <c r="C119" s="7">
        <v>3</v>
      </c>
      <c r="D119" s="8">
        <v>431.08</v>
      </c>
      <c r="E119" s="8">
        <f t="shared" si="28"/>
        <v>1293.24</v>
      </c>
      <c r="F119" s="25">
        <v>0</v>
      </c>
      <c r="G119" s="24">
        <f t="shared" si="29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3" t="s">
        <v>140</v>
      </c>
      <c r="B120" s="6" t="s">
        <v>217</v>
      </c>
      <c r="C120" s="7">
        <v>2</v>
      </c>
      <c r="D120" s="8">
        <v>210.07</v>
      </c>
      <c r="E120" s="8">
        <f t="shared" si="28"/>
        <v>420.14</v>
      </c>
      <c r="F120" s="25">
        <v>0</v>
      </c>
      <c r="G120" s="24">
        <f t="shared" si="29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6" customHeight="1" x14ac:dyDescent="0.3">
      <c r="A121" s="23" t="s">
        <v>141</v>
      </c>
      <c r="B121" s="6" t="s">
        <v>218</v>
      </c>
      <c r="C121" s="7">
        <v>10</v>
      </c>
      <c r="D121" s="8">
        <v>46.26</v>
      </c>
      <c r="E121" s="8">
        <f t="shared" si="28"/>
        <v>462.6</v>
      </c>
      <c r="F121" s="25">
        <v>0</v>
      </c>
      <c r="G121" s="24">
        <f t="shared" si="29"/>
        <v>0</v>
      </c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thickBot="1" x14ac:dyDescent="0.35">
      <c r="A122" s="23" t="s">
        <v>142</v>
      </c>
      <c r="B122" s="6" t="s">
        <v>219</v>
      </c>
      <c r="C122" s="7">
        <v>1</v>
      </c>
      <c r="D122" s="8">
        <v>20000</v>
      </c>
      <c r="E122" s="8">
        <f t="shared" si="28"/>
        <v>20000</v>
      </c>
      <c r="F122" s="8">
        <v>20000</v>
      </c>
      <c r="G122" s="24">
        <f t="shared" si="29"/>
        <v>20000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34" t="s">
        <v>143</v>
      </c>
      <c r="B123" s="35" t="s">
        <v>61</v>
      </c>
      <c r="C123" s="36"/>
      <c r="D123" s="36"/>
      <c r="E123" s="36"/>
      <c r="F123" s="37"/>
      <c r="G123" s="38"/>
      <c r="H123" s="1"/>
      <c r="I123" s="1"/>
      <c r="J123" s="1"/>
      <c r="K123" s="5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thickBot="1" x14ac:dyDescent="0.35">
      <c r="A124" s="23" t="s">
        <v>144</v>
      </c>
      <c r="B124" s="6" t="s">
        <v>87</v>
      </c>
      <c r="C124" s="7">
        <v>12</v>
      </c>
      <c r="D124" s="8">
        <v>723.85</v>
      </c>
      <c r="E124" s="8">
        <f t="shared" ref="E124" si="30">ROUND(C124*D124,2)</f>
        <v>8686.2000000000007</v>
      </c>
      <c r="F124" s="25">
        <v>0</v>
      </c>
      <c r="G124" s="24">
        <f t="shared" ref="G124" si="31">IF(F124&gt;D124,F124/0,ROUND(C124*F124,2))</f>
        <v>0</v>
      </c>
      <c r="H124" s="1"/>
      <c r="I124" s="1"/>
      <c r="J124" s="1"/>
      <c r="K124" s="5"/>
      <c r="L124" s="1"/>
      <c r="M124" s="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thickBot="1" x14ac:dyDescent="0.35">
      <c r="A125" s="39">
        <v>4</v>
      </c>
      <c r="B125" s="40" t="s">
        <v>145</v>
      </c>
      <c r="C125" s="41"/>
      <c r="D125" s="41"/>
      <c r="E125" s="41"/>
      <c r="F125" s="42"/>
      <c r="G125" s="43"/>
      <c r="H125" s="1"/>
      <c r="I125" s="1"/>
      <c r="J125" s="1"/>
      <c r="K125" s="5"/>
      <c r="L125" s="1"/>
      <c r="M125" s="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34" t="s">
        <v>17</v>
      </c>
      <c r="B126" s="35" t="s">
        <v>31</v>
      </c>
      <c r="C126" s="36"/>
      <c r="D126" s="36"/>
      <c r="E126" s="36"/>
      <c r="F126" s="37"/>
      <c r="G126" s="38"/>
      <c r="H126" s="1"/>
      <c r="I126" s="1"/>
      <c r="J126" s="1"/>
      <c r="K126" s="5"/>
      <c r="L126" s="1"/>
      <c r="M126" s="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3" t="s">
        <v>146</v>
      </c>
      <c r="B127" s="6" t="s">
        <v>65</v>
      </c>
      <c r="C127" s="7">
        <v>1</v>
      </c>
      <c r="D127" s="8">
        <v>723.85</v>
      </c>
      <c r="E127" s="8">
        <f t="shared" ref="E127:E129" si="32">ROUND(C127*D127,2)</f>
        <v>723.85</v>
      </c>
      <c r="F127" s="25">
        <v>0</v>
      </c>
      <c r="G127" s="24">
        <f t="shared" ref="G127:G129" si="33">IF(F127&gt;D127,F127/0,ROUND(C127*F127,2))</f>
        <v>0</v>
      </c>
      <c r="H127" s="1"/>
      <c r="I127" s="1"/>
      <c r="J127" s="1"/>
      <c r="K127" s="5"/>
      <c r="L127" s="1"/>
      <c r="M127" s="5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3" t="s">
        <v>147</v>
      </c>
      <c r="B128" s="6" t="s">
        <v>66</v>
      </c>
      <c r="C128" s="7">
        <v>12</v>
      </c>
      <c r="D128" s="8">
        <v>241.28</v>
      </c>
      <c r="E128" s="8">
        <f t="shared" si="32"/>
        <v>2895.36</v>
      </c>
      <c r="F128" s="25">
        <v>0</v>
      </c>
      <c r="G128" s="24">
        <f t="shared" si="33"/>
        <v>0</v>
      </c>
      <c r="H128" s="1"/>
      <c r="I128" s="1"/>
      <c r="J128" s="1"/>
      <c r="K128" s="5"/>
      <c r="L128" s="1"/>
      <c r="M128" s="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thickBot="1" x14ac:dyDescent="0.35">
      <c r="A129" s="23" t="s">
        <v>148</v>
      </c>
      <c r="B129" s="6" t="s">
        <v>67</v>
      </c>
      <c r="C129" s="7">
        <v>1</v>
      </c>
      <c r="D129" s="8">
        <v>361.93</v>
      </c>
      <c r="E129" s="8">
        <f t="shared" si="32"/>
        <v>361.93</v>
      </c>
      <c r="F129" s="25">
        <v>0</v>
      </c>
      <c r="G129" s="24">
        <f t="shared" si="33"/>
        <v>0</v>
      </c>
      <c r="H129" s="1"/>
      <c r="I129" s="1"/>
      <c r="J129" s="1"/>
      <c r="K129" s="5"/>
      <c r="L129" s="1"/>
      <c r="M129" s="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34" t="s">
        <v>149</v>
      </c>
      <c r="B130" s="35" t="s">
        <v>150</v>
      </c>
      <c r="C130" s="36"/>
      <c r="D130" s="36"/>
      <c r="E130" s="36"/>
      <c r="F130" s="37"/>
      <c r="G130" s="38"/>
      <c r="H130" s="1"/>
      <c r="I130" s="1"/>
      <c r="J130" s="1"/>
      <c r="K130" s="5"/>
      <c r="L130" s="1"/>
      <c r="M130" s="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3" t="s">
        <v>151</v>
      </c>
      <c r="B131" s="6" t="s">
        <v>154</v>
      </c>
      <c r="C131" s="7">
        <v>12</v>
      </c>
      <c r="D131" s="8">
        <v>1041.1500000000001</v>
      </c>
      <c r="E131" s="8">
        <f t="shared" ref="E131:E132" si="34">ROUND(C131*D131,2)</f>
        <v>12493.8</v>
      </c>
      <c r="F131" s="25">
        <v>0</v>
      </c>
      <c r="G131" s="24">
        <f t="shared" ref="G131:G132" si="35">IF(F131&gt;D131,F131/0,ROUND(C131*F131,2))</f>
        <v>0</v>
      </c>
      <c r="H131" s="1"/>
      <c r="I131" s="1"/>
      <c r="J131" s="1"/>
      <c r="K131" s="5"/>
      <c r="L131" s="1"/>
      <c r="M131" s="5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thickBot="1" x14ac:dyDescent="0.35">
      <c r="A132" s="23" t="s">
        <v>152</v>
      </c>
      <c r="B132" s="6" t="s">
        <v>155</v>
      </c>
      <c r="C132" s="7">
        <v>24</v>
      </c>
      <c r="D132" s="8">
        <v>388.12</v>
      </c>
      <c r="E132" s="8">
        <f t="shared" si="34"/>
        <v>9314.8799999999992</v>
      </c>
      <c r="F132" s="25">
        <v>0</v>
      </c>
      <c r="G132" s="24">
        <f t="shared" si="35"/>
        <v>0</v>
      </c>
      <c r="H132" s="1"/>
      <c r="I132" s="1"/>
      <c r="J132" s="1"/>
      <c r="K132" s="5"/>
      <c r="L132" s="1"/>
      <c r="M132" s="5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34" t="s">
        <v>28</v>
      </c>
      <c r="B133" s="35" t="s">
        <v>61</v>
      </c>
      <c r="C133" s="36"/>
      <c r="D133" s="36"/>
      <c r="E133" s="36"/>
      <c r="F133" s="37"/>
      <c r="G133" s="38"/>
      <c r="H133" s="1"/>
      <c r="I133" s="1"/>
      <c r="J133" s="1"/>
      <c r="K133" s="5"/>
      <c r="L133" s="1"/>
      <c r="M133" s="5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3" t="s">
        <v>153</v>
      </c>
      <c r="B134" s="6" t="s">
        <v>87</v>
      </c>
      <c r="C134" s="7">
        <v>12</v>
      </c>
      <c r="D134" s="8">
        <v>723.85</v>
      </c>
      <c r="E134" s="8">
        <f t="shared" ref="E134" si="36">ROUND(C134*D134,2)</f>
        <v>8686.2000000000007</v>
      </c>
      <c r="F134" s="25">
        <v>0</v>
      </c>
      <c r="G134" s="24">
        <f t="shared" ref="G134" si="37">IF(F134&gt;D134,F134/0,ROUND(C134*F134,2))</f>
        <v>0</v>
      </c>
      <c r="H134" s="1"/>
      <c r="I134" s="1"/>
      <c r="J134" s="1"/>
      <c r="K134" s="5"/>
      <c r="L134" s="1"/>
      <c r="M134" s="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3">
      <c r="A135" s="13"/>
      <c r="B135" s="13"/>
      <c r="C135" s="13"/>
      <c r="D135" s="14"/>
      <c r="E135" s="9">
        <f>SUM(E12:E134)</f>
        <v>1734387.280000001</v>
      </c>
      <c r="F135" s="15"/>
      <c r="G135" s="10">
        <f>IF(SUM(G12:G134)=68000,0,SUM(G12:G134))</f>
        <v>29749.46</v>
      </c>
      <c r="H135" s="1"/>
      <c r="I135" s="1"/>
      <c r="J135" s="1"/>
      <c r="K135" s="1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thickBot="1" x14ac:dyDescent="0.35">
      <c r="A136" s="12"/>
      <c r="B136" s="12"/>
      <c r="C136" s="12"/>
      <c r="D136" s="12"/>
      <c r="E136" s="12"/>
      <c r="F136" s="12"/>
      <c r="G136" s="1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thickBot="1" x14ac:dyDescent="0.35">
      <c r="A137" s="51" t="s">
        <v>11</v>
      </c>
      <c r="B137" s="52"/>
      <c r="C137" s="52"/>
      <c r="D137" s="52"/>
      <c r="E137" s="49"/>
      <c r="F137" s="53">
        <f>IF(G135&lt;=416541.02,G135,"ERROR: Límite superado")</f>
        <v>29749.46</v>
      </c>
      <c r="G137" s="5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6" customHeight="1" x14ac:dyDescent="0.3">
      <c r="A138" s="47" t="s">
        <v>220</v>
      </c>
      <c r="B138" s="47"/>
      <c r="C138" s="47"/>
      <c r="D138" s="47"/>
      <c r="E138" s="47"/>
      <c r="F138" s="47"/>
      <c r="G138" s="2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</sheetData>
  <sheetProtection password="DE91" sheet="1" objects="1" scenarios="1" selectLockedCells="1"/>
  <mergeCells count="10">
    <mergeCell ref="A1:G1"/>
    <mergeCell ref="A138:F138"/>
    <mergeCell ref="A8:B9"/>
    <mergeCell ref="A137:E137"/>
    <mergeCell ref="F137:G137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Íñigo Cánovas Losada</cp:lastModifiedBy>
  <cp:lastPrinted>2024-06-03T13:42:24Z</cp:lastPrinted>
  <dcterms:created xsi:type="dcterms:W3CDTF">2019-12-12T10:58:27Z</dcterms:created>
  <dcterms:modified xsi:type="dcterms:W3CDTF">2024-07-22T13:03:38Z</dcterms:modified>
</cp:coreProperties>
</file>