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11" i="1" l="1"/>
  <c r="E111" i="1"/>
  <c r="G60" i="1"/>
  <c r="E60" i="1"/>
  <c r="G123" i="1"/>
  <c r="E123" i="1"/>
  <c r="G121" i="1"/>
  <c r="E121" i="1"/>
  <c r="G120" i="1"/>
  <c r="E120" i="1"/>
  <c r="G118" i="1"/>
  <c r="E118" i="1"/>
  <c r="G117" i="1"/>
  <c r="E117" i="1"/>
  <c r="G116" i="1"/>
  <c r="E116" i="1"/>
  <c r="G113" i="1"/>
  <c r="E113" i="1"/>
  <c r="G110" i="1"/>
  <c r="E110" i="1"/>
  <c r="G109" i="1"/>
  <c r="E109" i="1"/>
  <c r="G108" i="1"/>
  <c r="E108" i="1"/>
  <c r="G107" i="1"/>
  <c r="E107" i="1"/>
  <c r="G106" i="1"/>
  <c r="E106" i="1"/>
  <c r="G105" i="1"/>
  <c r="E105" i="1"/>
  <c r="G104" i="1"/>
  <c r="E104" i="1"/>
  <c r="G103" i="1"/>
  <c r="E103" i="1"/>
  <c r="G101" i="1"/>
  <c r="E101" i="1"/>
  <c r="G100" i="1"/>
  <c r="E100" i="1"/>
  <c r="G99" i="1"/>
  <c r="E99" i="1"/>
  <c r="G98" i="1"/>
  <c r="E98" i="1"/>
  <c r="G97" i="1"/>
  <c r="E97" i="1"/>
  <c r="G96" i="1"/>
  <c r="E96" i="1"/>
  <c r="G95" i="1"/>
  <c r="E95" i="1"/>
  <c r="G94" i="1"/>
  <c r="E94" i="1"/>
  <c r="G93" i="1"/>
  <c r="E93" i="1"/>
  <c r="G92" i="1"/>
  <c r="E92" i="1"/>
  <c r="G91" i="1"/>
  <c r="E91" i="1"/>
  <c r="G90" i="1"/>
  <c r="E90" i="1"/>
  <c r="G89" i="1"/>
  <c r="E89" i="1"/>
  <c r="G87" i="1"/>
  <c r="E87" i="1"/>
  <c r="G86" i="1"/>
  <c r="E86" i="1"/>
  <c r="G85" i="1"/>
  <c r="E85" i="1"/>
  <c r="G84" i="1"/>
  <c r="E84" i="1"/>
  <c r="G83" i="1"/>
  <c r="E83" i="1"/>
  <c r="G82" i="1"/>
  <c r="E82" i="1"/>
  <c r="G81" i="1"/>
  <c r="E81" i="1"/>
  <c r="G80" i="1"/>
  <c r="E80" i="1"/>
  <c r="G79" i="1"/>
  <c r="E79" i="1"/>
  <c r="G77" i="1"/>
  <c r="E77" i="1"/>
  <c r="G76" i="1"/>
  <c r="E76" i="1"/>
  <c r="G69" i="1"/>
  <c r="E69" i="1"/>
  <c r="G70" i="1"/>
  <c r="E70" i="1"/>
  <c r="G68" i="1"/>
  <c r="E68" i="1"/>
  <c r="G67" i="1"/>
  <c r="E67" i="1"/>
  <c r="G62" i="1"/>
  <c r="E62" i="1"/>
  <c r="G43" i="1"/>
  <c r="E43" i="1"/>
  <c r="G42" i="1"/>
  <c r="E42" i="1"/>
  <c r="G41" i="1"/>
  <c r="E41" i="1"/>
  <c r="G39" i="1"/>
  <c r="E39" i="1"/>
  <c r="G36" i="1"/>
  <c r="E36" i="1"/>
  <c r="G34" i="1"/>
  <c r="E34" i="1"/>
  <c r="G33" i="1"/>
  <c r="E33" i="1"/>
  <c r="G31" i="1"/>
  <c r="E31" i="1"/>
  <c r="G30" i="1"/>
  <c r="E30" i="1"/>
  <c r="G29" i="1"/>
  <c r="E29" i="1"/>
  <c r="G28" i="1"/>
  <c r="E28" i="1"/>
  <c r="G27" i="1"/>
  <c r="E27" i="1"/>
  <c r="G25" i="1"/>
  <c r="E25" i="1"/>
  <c r="G75" i="1" l="1"/>
  <c r="E75" i="1"/>
  <c r="G74" i="1"/>
  <c r="E74" i="1"/>
  <c r="G73" i="1"/>
  <c r="E73" i="1"/>
  <c r="G72" i="1"/>
  <c r="E72" i="1"/>
  <c r="G64" i="1"/>
  <c r="E64" i="1"/>
  <c r="G59" i="1"/>
  <c r="E59" i="1"/>
  <c r="G57" i="1"/>
  <c r="E57" i="1"/>
  <c r="G56" i="1"/>
  <c r="E56" i="1"/>
  <c r="G55" i="1"/>
  <c r="E55" i="1"/>
  <c r="G53" i="1"/>
  <c r="E53" i="1"/>
  <c r="G51" i="1"/>
  <c r="E51" i="1"/>
  <c r="G49" i="1"/>
  <c r="E49" i="1"/>
  <c r="G48" i="1"/>
  <c r="E48" i="1"/>
  <c r="G47" i="1"/>
  <c r="E47" i="1"/>
  <c r="G46" i="1"/>
  <c r="E46" i="1"/>
  <c r="G45" i="1"/>
  <c r="E45" i="1"/>
  <c r="G24" i="1"/>
  <c r="E24" i="1"/>
  <c r="G22" i="1"/>
  <c r="E22" i="1"/>
  <c r="G21" i="1"/>
  <c r="E21" i="1"/>
  <c r="G18" i="1"/>
  <c r="E18" i="1"/>
  <c r="G17" i="1"/>
  <c r="E17" i="1"/>
  <c r="G16" i="1"/>
  <c r="E16" i="1"/>
  <c r="E14" i="1" l="1"/>
  <c r="G14" i="1"/>
  <c r="G124" i="1" s="1"/>
  <c r="F126" i="1" s="1"/>
  <c r="E124" i="1" l="1"/>
</calcChain>
</file>

<file path=xl/sharedStrings.xml><?xml version="1.0" encoding="utf-8"?>
<sst xmlns="http://schemas.openxmlformats.org/spreadsheetml/2006/main" count="235" uniqueCount="205">
  <si>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</si>
  <si>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</si>
  <si>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</si>
  <si>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</si>
  <si>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</si>
  <si>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</si>
  <si>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</si>
  <si>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</si>
  <si>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</si>
  <si>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</si>
  <si>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</si>
  <si>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</si>
  <si>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</si>
  <si>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1.2</t>
  </si>
  <si>
    <t>2.1</t>
  </si>
  <si>
    <t>2.2</t>
  </si>
  <si>
    <t>2.3</t>
  </si>
  <si>
    <t>4.1</t>
  </si>
  <si>
    <t>1.3</t>
  </si>
  <si>
    <t>1.4</t>
  </si>
  <si>
    <t>1.5</t>
  </si>
  <si>
    <t>1.6</t>
  </si>
  <si>
    <t>2.4</t>
  </si>
  <si>
    <t>2.5</t>
  </si>
  <si>
    <t>2.6</t>
  </si>
  <si>
    <t>2.7</t>
  </si>
  <si>
    <t>2.8</t>
  </si>
  <si>
    <t>2.9</t>
  </si>
  <si>
    <t>4.3</t>
  </si>
  <si>
    <t>CAPÍTULO 1: LIMPIEZA DE SUPERFICIES EXTERIORES</t>
  </si>
  <si>
    <t>INICIO DE LOS TRABAJOS</t>
  </si>
  <si>
    <t>INFORMES</t>
  </si>
  <si>
    <t>SERVICIO DE LIMPIEZA PREVENTIVA</t>
  </si>
  <si>
    <t>1.3.1</t>
  </si>
  <si>
    <t>TEMPORADA ALTA</t>
  </si>
  <si>
    <t>1.3.2</t>
  </si>
  <si>
    <t>TEMPORADA BAJA</t>
  </si>
  <si>
    <t>SERVICIO DE LIMPIEZA CORRECTIVA ( LIMPIEZA ESPECIAL)</t>
  </si>
  <si>
    <t>1.4.1</t>
  </si>
  <si>
    <t>1.4.2</t>
  </si>
  <si>
    <t>1.4.3</t>
  </si>
  <si>
    <t>1.4.4</t>
  </si>
  <si>
    <t>1.4.5</t>
  </si>
  <si>
    <t>1.3.2.1</t>
  </si>
  <si>
    <t>1.3.2.2</t>
  </si>
  <si>
    <t>1.3.1.1</t>
  </si>
  <si>
    <t>1.3.1.2</t>
  </si>
  <si>
    <t>1.2.1</t>
  </si>
  <si>
    <t>1.2.2</t>
  </si>
  <si>
    <t>1.2.3</t>
  </si>
  <si>
    <t>1.1.1</t>
  </si>
  <si>
    <t>1.5.1</t>
  </si>
  <si>
    <t>1.5.2</t>
  </si>
  <si>
    <t>INSTALACIÓN , MANTENIMIENTO Y LIMPIEZA DE BAÑOS PORTÁTILES</t>
  </si>
  <si>
    <t>SEGUIMIENTO DE LOS TRABAJOS Y CONTROL DE CALIDAD</t>
  </si>
  <si>
    <t>1.6.1</t>
  </si>
  <si>
    <t>CAPÍTULO 2: LIMPIEZA DE EDIFICIOS DE  LA APB</t>
  </si>
  <si>
    <t>Gestión del inventario, planos y cuadros de planificación</t>
  </si>
  <si>
    <t>Informe inicial</t>
  </si>
  <si>
    <t>Informe mensual</t>
  </si>
  <si>
    <t>Informe final</t>
  </si>
  <si>
    <t>1.3.3</t>
  </si>
  <si>
    <t>1.3.4</t>
  </si>
  <si>
    <t>1.3.5</t>
  </si>
  <si>
    <t>2.4.1</t>
  </si>
  <si>
    <t>LIMPIEZA DE CRISTALES</t>
  </si>
  <si>
    <t>2.5.1</t>
  </si>
  <si>
    <t>REPOSICIÓN DE FUNGIBLES Y OTROS</t>
  </si>
  <si>
    <t>2.6.1</t>
  </si>
  <si>
    <t>2.6.2</t>
  </si>
  <si>
    <t>2.6.3</t>
  </si>
  <si>
    <t>MANTENIMIENTO DE MÁQUINAS DE CAFÉ, AGUA Y ALIMENTOS</t>
  </si>
  <si>
    <t>2.7.1</t>
  </si>
  <si>
    <t>2.7.2</t>
  </si>
  <si>
    <t>INSTALACIÓN DE DECORACIÓN NAVIDEÑA</t>
  </si>
  <si>
    <t>Partida alzada instalación decoración navideña</t>
  </si>
  <si>
    <t>2.8.1</t>
  </si>
  <si>
    <t>2.9.1</t>
  </si>
  <si>
    <t>Seguimiento de los trabajos y control de calidad</t>
  </si>
  <si>
    <t>CAPÍTULO 3: MANTENIMIENTO DE ÁREAS VERDES Y JARDINERÍA</t>
  </si>
  <si>
    <t>INFORMES Y ACTUALIZACIÓN DE INVENTARIO</t>
  </si>
  <si>
    <t>3.1.1</t>
  </si>
  <si>
    <t>3.1.2</t>
  </si>
  <si>
    <t>3.1.3</t>
  </si>
  <si>
    <t>3.1.4</t>
  </si>
  <si>
    <t>Gestión y/o actualización del inventario</t>
  </si>
  <si>
    <t xml:space="preserve">3.2 </t>
  </si>
  <si>
    <t>MANTENIMIENTO DE ARBOLADO</t>
  </si>
  <si>
    <t xml:space="preserve">3.1 </t>
  </si>
  <si>
    <t>3.2.1</t>
  </si>
  <si>
    <t>3.2.2</t>
  </si>
  <si>
    <t>3.2.3</t>
  </si>
  <si>
    <t>3.2.4</t>
  </si>
  <si>
    <t>3.2.5</t>
  </si>
  <si>
    <t>3.2.6</t>
  </si>
  <si>
    <t xml:space="preserve">3.3 </t>
  </si>
  <si>
    <t>MANTENIMIENTO DE PALMÁCEAS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</si>
  <si>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</si>
  <si>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</si>
  <si>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</si>
  <si>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</si>
  <si>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</si>
  <si>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</si>
  <si>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</si>
  <si>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</si>
  <si>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</si>
  <si>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 xml:space="preserve">3.4 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</si>
  <si>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</si>
  <si>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</si>
  <si>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</si>
  <si>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</si>
  <si>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</si>
  <si>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</si>
  <si>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</si>
  <si>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</si>
  <si>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</si>
  <si>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</si>
  <si>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3.4.11</t>
  </si>
  <si>
    <t>3.4.12</t>
  </si>
  <si>
    <t>3.4.13</t>
  </si>
  <si>
    <t xml:space="preserve">3.5 </t>
  </si>
  <si>
    <t>MANTENIMIENTO JARDINERÍA</t>
  </si>
  <si>
    <t>MANTENIMIENTO CORRECTIVO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</si>
  <si>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</si>
  <si>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</si>
  <si>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</si>
  <si>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</si>
  <si>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</si>
  <si>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</si>
  <si>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</si>
  <si>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</si>
  <si>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3.5.9</t>
  </si>
  <si>
    <t>3.6</t>
  </si>
  <si>
    <t>3.6.1</t>
  </si>
  <si>
    <t>CAPÍTULO 4: DESRATIZACIÓN Y DESINSECTACIÓN</t>
  </si>
  <si>
    <t>4.1.1</t>
  </si>
  <si>
    <t>4.1.2</t>
  </si>
  <si>
    <t>4.1.3</t>
  </si>
  <si>
    <t xml:space="preserve">4.2 </t>
  </si>
  <si>
    <t>SERVICIO DE DESRATIZACIÓN Y DE DESINSECTACIÓN</t>
  </si>
  <si>
    <t>4.2.1</t>
  </si>
  <si>
    <t>4.2.2</t>
  </si>
  <si>
    <t>4.3.1</t>
  </si>
  <si>
    <t>Tratamiento mensual de desratización</t>
  </si>
  <si>
    <t>Tratamiento de desinfección y desinsectación</t>
  </si>
  <si>
    <t>Servicio de gestión de residuos</t>
  </si>
  <si>
    <t>Disponibilidad de retén para Limpieza Especial (LE)</t>
  </si>
  <si>
    <t>Retirada de residuos voluminosos</t>
  </si>
  <si>
    <t>Retirada de podas</t>
  </si>
  <si>
    <t>Báscula de pesaje hasta 3 t</t>
  </si>
  <si>
    <t>Calibrado anual de báscula</t>
  </si>
  <si>
    <t>Alquiler baños químicos de madera</t>
  </si>
  <si>
    <t>Servicio de limpieza de baños químicos</t>
  </si>
  <si>
    <t>Oficinas APB</t>
  </si>
  <si>
    <t>Limpieza de cristales interiores y exteriores</t>
  </si>
  <si>
    <t>Reposición de fungibles en edificios APB</t>
  </si>
  <si>
    <t>Mantenimiento de aparatos bacterostáticos</t>
  </si>
  <si>
    <t>Mantenimiento contenedores higíénicos femeninos</t>
  </si>
  <si>
    <t>Instalación , mantenimiento y retirada máquinas dispensadoras</t>
  </si>
  <si>
    <t>Alquiler fuentes de agua</t>
  </si>
  <si>
    <t>Aclareo arbolado</t>
  </si>
  <si>
    <t>Poda de mantenimiento de arbolado</t>
  </si>
  <si>
    <t>Abonado foliar para arbolado anual</t>
  </si>
  <si>
    <t>Aplicación de tratamientos fitosanitarios en arbolado</t>
  </si>
  <si>
    <t>Retirada de brotes</t>
  </si>
  <si>
    <t>Riego manual de apoyo para arbolado</t>
  </si>
  <si>
    <t>Tratamiento fitosanitario fungicida para palmeras</t>
  </si>
  <si>
    <t>Tratamiento fitosanitario preventivo pulverizado con nemátodos</t>
  </si>
  <si>
    <t>Tratamiento fitosanitario preventivo anual por endoterapia</t>
  </si>
  <si>
    <t>Tratamiento fitosanitario pulverizado con producto de origen químico</t>
  </si>
  <si>
    <t>Poda mantenimiento de palmeras</t>
  </si>
  <si>
    <t>Poda estival de retirada de frutos e inflorescencias de palmeras</t>
  </si>
  <si>
    <t>Retirada y/o eliminación de palmas peligrosas</t>
  </si>
  <si>
    <t>Riego manual de apoyo para palmeras</t>
  </si>
  <si>
    <t>Análisis integral del estado estructural de las palmeras</t>
  </si>
  <si>
    <t>Mantenimiento sistema de riego mensual</t>
  </si>
  <si>
    <t>Abonados anuales en zonas ajardinadas</t>
  </si>
  <si>
    <t>Tratamiento fitosanitarios en prevención de plagas y/o limpieza jabón potásico</t>
  </si>
  <si>
    <t>Mantenimiento de plantas de interior APB</t>
  </si>
  <si>
    <t>Desbroce mensual de hierba adventicia, incluye limpieza general</t>
  </si>
  <si>
    <t>Poda mensual de arbustos, setos y plantas de medio porte</t>
  </si>
  <si>
    <t>Aplicación de herbicida para eliminación vegetación adventicia</t>
  </si>
  <si>
    <t>Suminstro y plantación de temporada trimestral</t>
  </si>
  <si>
    <t>Suministro y plantación de "Flor de Navidad"</t>
  </si>
  <si>
    <t>Suministro y plantación de arbustos, setos y plantas de medio porte</t>
  </si>
  <si>
    <t>Suministro y colocación de plantas de interior, incluida maceta</t>
  </si>
  <si>
    <t>Aporte tierra vegetal en alcorques y jardineras</t>
  </si>
  <si>
    <t>Riego de apoyo en épocas secas</t>
  </si>
  <si>
    <t>Analíticas de agua y suelo</t>
  </si>
  <si>
    <t>Reposición de palmeras</t>
  </si>
  <si>
    <t>Saneamiento de palmeras</t>
  </si>
  <si>
    <t>Tala y destoconado de palmeras</t>
  </si>
  <si>
    <t>Tala y destoconado de arbolado</t>
  </si>
  <si>
    <t>Reposición de arbolado</t>
  </si>
  <si>
    <t>Sistema de anclaje para cepellón</t>
  </si>
  <si>
    <t>Retirada de emergencia de ramas de arbolado y palmeras</t>
  </si>
  <si>
    <t>Partida alzada de mantenimiento correctivo</t>
  </si>
  <si>
    <t>Expediente E21-0115 L2</t>
  </si>
  <si>
    <t>MANTENIMIENTO ZONAS COMUNES PUERTO DE LA SAVINA</t>
  </si>
  <si>
    <t>Recinto Portuario Puerto de la Savina</t>
  </si>
  <si>
    <t>Futuras oficinas APB</t>
  </si>
  <si>
    <t>Casa del mar, almacén acopio APB y dependencias descanso P. Portuaria</t>
  </si>
  <si>
    <t>Caseta control Policía Portuaria, Torre Port Control y Planta Edificio A</t>
  </si>
  <si>
    <t>Servicio gestión de residuos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</si>
  <si>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19.319,46 € de partidas alzadas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</si>
</sst>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0"/>
      <name val="Arial Narrow"/>
      <family val="2"/>
    </font>
    <font>
      <i/>
      <sz val="11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rgb="FF7F7F7F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rgb="FF002060"/>
        <bgColor rgb="FF7F7F7F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4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7" borderId="12" xfId="0" applyFont="1" applyFill="1" applyBorder="1" applyAlignment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9" borderId="27" xfId="0" applyFont="1" applyFill="1" applyBorder="1" applyAlignment="1">
      <alignment horizontal="center" vertical="center" wrapText="1"/>
    </xf>
    <xf numFmtId="2" fontId="11" fillId="9" borderId="8" xfId="0" applyNumberFormat="1" applyFont="1" applyFill="1" applyBorder="1" applyAlignment="1">
      <alignment vertical="center" wrapText="1"/>
    </xf>
    <xf numFmtId="164" fontId="10" fillId="9" borderId="8" xfId="0" applyNumberFormat="1" applyFont="1" applyFill="1" applyBorder="1" applyAlignment="1">
      <alignment vertical="center" wrapText="1"/>
    </xf>
    <xf numFmtId="164" fontId="10" fillId="9" borderId="30" xfId="0" applyNumberFormat="1" applyFont="1" applyFill="1" applyBorder="1" applyAlignment="1">
      <alignment vertical="center" wrapText="1"/>
    </xf>
    <xf numFmtId="0" fontId="11" fillId="9" borderId="31" xfId="0" applyFont="1" applyFill="1" applyBorder="1" applyAlignment="1">
      <alignment vertical="center" wrapText="1"/>
    </xf>
    <xf numFmtId="0" fontId="16" fillId="8" borderId="27" xfId="0" applyFont="1" applyFill="1" applyBorder="1" applyAlignment="1">
      <alignment horizontal="center" vertical="center" wrapText="1"/>
    </xf>
    <xf numFmtId="2" fontId="16" fillId="8" borderId="8" xfId="0" applyNumberFormat="1" applyFont="1" applyFill="1" applyBorder="1" applyAlignment="1">
      <alignment vertical="center" wrapText="1"/>
    </xf>
    <xf numFmtId="164" fontId="17" fillId="8" borderId="8" xfId="0" applyNumberFormat="1" applyFont="1" applyFill="1" applyBorder="1" applyAlignment="1">
      <alignment vertical="center" wrapText="1"/>
    </xf>
    <xf numFmtId="164" fontId="17" fillId="8" borderId="30" xfId="0" applyNumberFormat="1" applyFont="1" applyFill="1" applyBorder="1" applyAlignment="1">
      <alignment vertical="center" wrapText="1"/>
    </xf>
    <xf numFmtId="0" fontId="16" fillId="8" borderId="31" xfId="0" applyFont="1" applyFill="1" applyBorder="1" applyAlignment="1">
      <alignment vertical="center" wrapText="1"/>
    </xf>
    <xf numFmtId="0" fontId="16" fillId="10" borderId="27" xfId="0" applyFont="1" applyFill="1" applyBorder="1" applyAlignment="1">
      <alignment horizontal="center" vertical="center" wrapText="1"/>
    </xf>
    <xf numFmtId="2" fontId="16" fillId="10" borderId="8" xfId="0" applyNumberFormat="1" applyFont="1" applyFill="1" applyBorder="1" applyAlignment="1">
      <alignment vertical="center" wrapText="1"/>
    </xf>
    <xf numFmtId="164" fontId="17" fillId="10" borderId="8" xfId="0" applyNumberFormat="1" applyFont="1" applyFill="1" applyBorder="1" applyAlignment="1">
      <alignment vertical="center" wrapText="1"/>
    </xf>
    <xf numFmtId="164" fontId="17" fillId="10" borderId="30" xfId="0" applyNumberFormat="1" applyFont="1" applyFill="1" applyBorder="1" applyAlignment="1">
      <alignment vertical="center" wrapText="1"/>
    </xf>
    <xf numFmtId="0" fontId="16" fillId="10" borderId="31" xfId="0" applyFont="1" applyFill="1" applyBorder="1" applyAlignment="1">
      <alignment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5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6" borderId="32" xfId="0" applyFont="1" applyFill="1" applyBorder="1" applyAlignment="1">
      <alignment horizontal="center" vertical="top" wrapText="1"/>
    </xf>
    <xf numFmtId="0" fontId="1" fillId="7" borderId="33" xfId="0" applyFont="1" applyFill="1" applyBorder="1"/>
    <xf numFmtId="0" fontId="1" fillId="7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38"/>
  <sheetViews>
    <sheetView tabSelected="1" topLeftCell="B51" workbookViewId="0">
      <selection activeCell="F99" sqref="F99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44" t="s">
        <v>0</v>
      </c>
      <c r="B1" s="45"/>
      <c r="C1" s="45"/>
      <c r="D1" s="45"/>
      <c r="E1" s="45"/>
      <c r="F1" s="45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5" t="s">
        <v>198</v>
      </c>
      <c r="B2" s="56"/>
      <c r="C2" s="56"/>
      <c r="D2" s="56"/>
      <c r="E2" s="56"/>
      <c r="F2" s="56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8" t="s">
        <v>197</v>
      </c>
      <c r="B3" s="59"/>
      <c r="C3" s="59"/>
      <c r="D3" s="59"/>
      <c r="E3" s="59"/>
      <c r="F3" s="59"/>
      <c r="G3" s="6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6"/>
      <c r="B4" s="17"/>
      <c r="C4" s="17"/>
      <c r="D4" s="17"/>
      <c r="E4" s="17"/>
      <c r="F4" s="17"/>
      <c r="G4" s="1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61" t="s">
        <v>1</v>
      </c>
      <c r="B5" s="49"/>
      <c r="C5" s="49"/>
      <c r="D5" s="49"/>
      <c r="E5" s="49"/>
      <c r="F5" s="49"/>
      <c r="G5" s="6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63" t="s">
        <v>2</v>
      </c>
      <c r="B6" s="49"/>
      <c r="C6" s="49"/>
      <c r="D6" s="49"/>
      <c r="E6" s="49"/>
      <c r="F6" s="49"/>
      <c r="G6" s="6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6"/>
      <c r="B7" s="17"/>
      <c r="C7" s="17"/>
      <c r="D7" s="17"/>
      <c r="E7" s="17"/>
      <c r="F7" s="17"/>
      <c r="G7" s="1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8" t="s">
        <v>3</v>
      </c>
      <c r="B8" s="49"/>
      <c r="C8" s="64"/>
      <c r="D8" s="65"/>
      <c r="E8" s="65"/>
      <c r="F8" s="65"/>
      <c r="G8" s="6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50"/>
      <c r="B9" s="49"/>
      <c r="C9" s="67"/>
      <c r="D9" s="68"/>
      <c r="E9" s="68"/>
      <c r="F9" s="68"/>
      <c r="G9" s="6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19"/>
      <c r="B10" s="2"/>
      <c r="C10" s="2"/>
      <c r="D10" s="2"/>
      <c r="E10" s="2"/>
      <c r="F10" s="2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1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2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5">
      <c r="A12" s="39">
        <v>1</v>
      </c>
      <c r="B12" s="40" t="s">
        <v>29</v>
      </c>
      <c r="C12" s="41"/>
      <c r="D12" s="41"/>
      <c r="E12" s="41"/>
      <c r="F12" s="42"/>
      <c r="G12" s="43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34" t="s">
        <v>12</v>
      </c>
      <c r="B13" s="35" t="s">
        <v>30</v>
      </c>
      <c r="C13" s="36"/>
      <c r="D13" s="36"/>
      <c r="E13" s="36"/>
      <c r="F13" s="37"/>
      <c r="G13" s="38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23" t="s">
        <v>50</v>
      </c>
      <c r="B14" s="6" t="s">
        <v>57</v>
      </c>
      <c r="C14" s="7">
        <v>1</v>
      </c>
      <c r="D14" s="8">
        <v>387.14</v>
      </c>
      <c r="E14" s="8">
        <f>ROUND(C14*D14,2)</f>
        <v>387.14</v>
      </c>
      <c r="F14" s="25">
        <v>0</v>
      </c>
      <c r="G14" s="24">
        <f t="shared" ref="G14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34" t="s">
        <v>13</v>
      </c>
      <c r="B15" s="35" t="s">
        <v>31</v>
      </c>
      <c r="C15" s="36"/>
      <c r="D15" s="36"/>
      <c r="E15" s="36"/>
      <c r="F15" s="37"/>
      <c r="G15" s="38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3" t="s">
        <v>47</v>
      </c>
      <c r="B16" s="6" t="s">
        <v>58</v>
      </c>
      <c r="C16" s="7">
        <v>1</v>
      </c>
      <c r="D16" s="8">
        <v>576.73</v>
      </c>
      <c r="E16" s="8">
        <f t="shared" ref="E16:E75" si="1">ROUND(C16*D16,2)</f>
        <v>576.73</v>
      </c>
      <c r="F16" s="25">
        <v>0</v>
      </c>
      <c r="G16" s="24">
        <f t="shared" ref="G16:G75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3" t="s">
        <v>48</v>
      </c>
      <c r="B17" s="6" t="s">
        <v>59</v>
      </c>
      <c r="C17" s="7">
        <v>12</v>
      </c>
      <c r="D17" s="8">
        <v>360.47</v>
      </c>
      <c r="E17" s="8">
        <f t="shared" si="1"/>
        <v>4325.6400000000003</v>
      </c>
      <c r="F17" s="25">
        <v>0</v>
      </c>
      <c r="G17" s="24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5">
      <c r="A18" s="23" t="s">
        <v>49</v>
      </c>
      <c r="B18" s="6" t="s">
        <v>60</v>
      </c>
      <c r="C18" s="7">
        <v>1</v>
      </c>
      <c r="D18" s="8">
        <v>576.73</v>
      </c>
      <c r="E18" s="8">
        <f t="shared" si="1"/>
        <v>576.73</v>
      </c>
      <c r="F18" s="25">
        <v>0</v>
      </c>
      <c r="G18" s="24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thickBot="1" x14ac:dyDescent="0.35">
      <c r="A19" s="34" t="s">
        <v>18</v>
      </c>
      <c r="B19" s="35" t="s">
        <v>32</v>
      </c>
      <c r="C19" s="36"/>
      <c r="D19" s="36"/>
      <c r="E19" s="36"/>
      <c r="F19" s="37"/>
      <c r="G19" s="38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9" t="s">
        <v>33</v>
      </c>
      <c r="B20" s="30" t="s">
        <v>34</v>
      </c>
      <c r="C20" s="31"/>
      <c r="D20" s="31"/>
      <c r="E20" s="31"/>
      <c r="F20" s="32"/>
      <c r="G20" s="33"/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6" customHeight="1" x14ac:dyDescent="0.3">
      <c r="A21" s="23" t="s">
        <v>45</v>
      </c>
      <c r="B21" s="6" t="s">
        <v>199</v>
      </c>
      <c r="C21" s="7">
        <v>184</v>
      </c>
      <c r="D21" s="8">
        <v>735.34</v>
      </c>
      <c r="E21" s="8">
        <f t="shared" si="1"/>
        <v>135302.56</v>
      </c>
      <c r="F21" s="25">
        <v>0</v>
      </c>
      <c r="G21" s="24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thickBot="1" x14ac:dyDescent="0.35">
      <c r="A22" s="23" t="s">
        <v>46</v>
      </c>
      <c r="B22" s="6" t="s">
        <v>145</v>
      </c>
      <c r="C22" s="7">
        <v>184</v>
      </c>
      <c r="D22" s="8">
        <v>334.77</v>
      </c>
      <c r="E22" s="8">
        <f t="shared" si="1"/>
        <v>61597.68</v>
      </c>
      <c r="F22" s="25">
        <v>0</v>
      </c>
      <c r="G22" s="24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9" t="s">
        <v>35</v>
      </c>
      <c r="B23" s="30" t="s">
        <v>36</v>
      </c>
      <c r="C23" s="31"/>
      <c r="D23" s="31"/>
      <c r="E23" s="31"/>
      <c r="F23" s="32"/>
      <c r="G23" s="33"/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3" t="s">
        <v>43</v>
      </c>
      <c r="B24" s="6" t="s">
        <v>199</v>
      </c>
      <c r="C24" s="7">
        <v>181</v>
      </c>
      <c r="D24" s="8">
        <v>363.32</v>
      </c>
      <c r="E24" s="8">
        <f t="shared" si="1"/>
        <v>65760.92</v>
      </c>
      <c r="F24" s="27">
        <v>0</v>
      </c>
      <c r="G24" s="28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6" customHeight="1" thickBot="1" x14ac:dyDescent="0.35">
      <c r="A25" s="23" t="s">
        <v>44</v>
      </c>
      <c r="B25" s="6" t="s">
        <v>145</v>
      </c>
      <c r="C25" s="7">
        <v>181</v>
      </c>
      <c r="D25" s="8">
        <v>266.33</v>
      </c>
      <c r="E25" s="8">
        <f t="shared" ref="E25" si="3">ROUND(C25*D25,2)</f>
        <v>48205.73</v>
      </c>
      <c r="F25" s="25">
        <v>0</v>
      </c>
      <c r="G25" s="24">
        <f t="shared" ref="G25" si="4">IF(F25&gt;D25,F25/0,ROUND(C25*F25,2))</f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34" t="s">
        <v>19</v>
      </c>
      <c r="B26" s="35" t="s">
        <v>37</v>
      </c>
      <c r="C26" s="36"/>
      <c r="D26" s="36"/>
      <c r="E26" s="36"/>
      <c r="F26" s="37"/>
      <c r="G26" s="38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3" t="s">
        <v>38</v>
      </c>
      <c r="B27" s="6" t="s">
        <v>146</v>
      </c>
      <c r="C27" s="7">
        <v>10</v>
      </c>
      <c r="D27" s="8">
        <v>688.49</v>
      </c>
      <c r="E27" s="8">
        <f t="shared" ref="E27:E31" si="5">ROUND(C27*D27,2)</f>
        <v>6884.9</v>
      </c>
      <c r="F27" s="25">
        <v>0</v>
      </c>
      <c r="G27" s="24">
        <f t="shared" ref="G27:G31" si="6">IF(F27&gt;D27,F27/0,ROUND(C27*F27,2))</f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3" t="s">
        <v>39</v>
      </c>
      <c r="B28" s="6" t="s">
        <v>147</v>
      </c>
      <c r="C28" s="7">
        <v>10000</v>
      </c>
      <c r="D28" s="8">
        <v>0.52</v>
      </c>
      <c r="E28" s="8">
        <f t="shared" si="5"/>
        <v>5200</v>
      </c>
      <c r="F28" s="25">
        <v>0</v>
      </c>
      <c r="G28" s="24">
        <f t="shared" si="6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3" t="s">
        <v>40</v>
      </c>
      <c r="B29" s="6" t="s">
        <v>148</v>
      </c>
      <c r="C29" s="7">
        <v>10000</v>
      </c>
      <c r="D29" s="8">
        <v>0.79</v>
      </c>
      <c r="E29" s="8">
        <f t="shared" si="5"/>
        <v>7900</v>
      </c>
      <c r="F29" s="25">
        <v>0</v>
      </c>
      <c r="G29" s="24">
        <f t="shared" si="6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3" t="s">
        <v>41</v>
      </c>
      <c r="B30" s="6" t="s">
        <v>149</v>
      </c>
      <c r="C30" s="7">
        <v>1</v>
      </c>
      <c r="D30" s="8">
        <v>5391.88</v>
      </c>
      <c r="E30" s="8">
        <f t="shared" si="5"/>
        <v>5391.88</v>
      </c>
      <c r="F30" s="25">
        <v>0</v>
      </c>
      <c r="G30" s="24">
        <f t="shared" si="6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thickBot="1" x14ac:dyDescent="0.35">
      <c r="A31" s="23" t="s">
        <v>42</v>
      </c>
      <c r="B31" s="6" t="s">
        <v>150</v>
      </c>
      <c r="C31" s="7">
        <v>1</v>
      </c>
      <c r="D31" s="8">
        <v>2325.5700000000002</v>
      </c>
      <c r="E31" s="8">
        <f t="shared" si="5"/>
        <v>2325.5700000000002</v>
      </c>
      <c r="F31" s="25">
        <v>0</v>
      </c>
      <c r="G31" s="24">
        <f t="shared" si="6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34" t="s">
        <v>20</v>
      </c>
      <c r="B32" s="35" t="s">
        <v>53</v>
      </c>
      <c r="C32" s="36"/>
      <c r="D32" s="36"/>
      <c r="E32" s="36"/>
      <c r="F32" s="37"/>
      <c r="G32" s="38"/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3" t="s">
        <v>51</v>
      </c>
      <c r="B33" s="6" t="s">
        <v>151</v>
      </c>
      <c r="C33" s="7">
        <v>6</v>
      </c>
      <c r="D33" s="8">
        <v>1860.46</v>
      </c>
      <c r="E33" s="8">
        <f t="shared" ref="E33:E34" si="7">ROUND(C33*D33,2)</f>
        <v>11162.76</v>
      </c>
      <c r="F33" s="25">
        <v>0</v>
      </c>
      <c r="G33" s="24">
        <f t="shared" ref="G33:G34" si="8">IF(F33&gt;D33,F33/0,ROUND(C33*F33,2))</f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thickBot="1" x14ac:dyDescent="0.35">
      <c r="A34" s="23" t="s">
        <v>52</v>
      </c>
      <c r="B34" s="6" t="s">
        <v>152</v>
      </c>
      <c r="C34" s="7">
        <v>6</v>
      </c>
      <c r="D34" s="8">
        <v>1437.03</v>
      </c>
      <c r="E34" s="8">
        <f t="shared" si="7"/>
        <v>8622.18</v>
      </c>
      <c r="F34" s="25">
        <v>0</v>
      </c>
      <c r="G34" s="24">
        <f t="shared" si="8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34" t="s">
        <v>21</v>
      </c>
      <c r="B35" s="35" t="s">
        <v>54</v>
      </c>
      <c r="C35" s="36"/>
      <c r="D35" s="36"/>
      <c r="E35" s="36"/>
      <c r="F35" s="37"/>
      <c r="G35" s="38"/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thickBot="1" x14ac:dyDescent="0.35">
      <c r="A36" s="23" t="s">
        <v>55</v>
      </c>
      <c r="B36" s="6" t="s">
        <v>78</v>
      </c>
      <c r="C36" s="7">
        <v>12</v>
      </c>
      <c r="D36" s="8">
        <v>168.87</v>
      </c>
      <c r="E36" s="8">
        <f t="shared" ref="E36" si="9">ROUND(C36*D36,2)</f>
        <v>2026.44</v>
      </c>
      <c r="F36" s="25">
        <v>0</v>
      </c>
      <c r="G36" s="24">
        <f t="shared" ref="G36" si="10">IF(F36&gt;D36,F36/0,ROUND(C36*F36,2))</f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thickBot="1" x14ac:dyDescent="0.35">
      <c r="A37" s="39">
        <v>2</v>
      </c>
      <c r="B37" s="40" t="s">
        <v>56</v>
      </c>
      <c r="C37" s="41"/>
      <c r="D37" s="41"/>
      <c r="E37" s="41"/>
      <c r="F37" s="42"/>
      <c r="G37" s="43"/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34" t="s">
        <v>14</v>
      </c>
      <c r="B38" s="35" t="s">
        <v>30</v>
      </c>
      <c r="C38" s="36"/>
      <c r="D38" s="36"/>
      <c r="E38" s="36"/>
      <c r="F38" s="37"/>
      <c r="G38" s="38"/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thickBot="1" x14ac:dyDescent="0.35">
      <c r="A39" s="23" t="s">
        <v>50</v>
      </c>
      <c r="B39" s="6" t="s">
        <v>57</v>
      </c>
      <c r="C39" s="7">
        <v>1</v>
      </c>
      <c r="D39" s="8">
        <v>387.14</v>
      </c>
      <c r="E39" s="8">
        <f>ROUND(C39*D39,2)</f>
        <v>387.14</v>
      </c>
      <c r="F39" s="25">
        <v>0</v>
      </c>
      <c r="G39" s="24">
        <f t="shared" ref="G39" si="11">IF(F39&gt;D39,F39/0,ROUND(C39*F39,2))</f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34" t="s">
        <v>15</v>
      </c>
      <c r="B40" s="35" t="s">
        <v>31</v>
      </c>
      <c r="C40" s="36"/>
      <c r="D40" s="36"/>
      <c r="E40" s="36"/>
      <c r="F40" s="37"/>
      <c r="G40" s="38"/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3" t="s">
        <v>47</v>
      </c>
      <c r="B41" s="6" t="s">
        <v>58</v>
      </c>
      <c r="C41" s="7">
        <v>1</v>
      </c>
      <c r="D41" s="8">
        <v>288.36</v>
      </c>
      <c r="E41" s="8">
        <f t="shared" ref="E41:E43" si="12">ROUND(C41*D41,2)</f>
        <v>288.36</v>
      </c>
      <c r="F41" s="25">
        <v>0</v>
      </c>
      <c r="G41" s="24">
        <f t="shared" ref="G41:G43" si="13">IF(F41&gt;D41,F41/0,ROUND(C41*F41,2))</f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3" t="s">
        <v>48</v>
      </c>
      <c r="B42" s="6" t="s">
        <v>59</v>
      </c>
      <c r="C42" s="7">
        <v>12</v>
      </c>
      <c r="D42" s="8">
        <v>144.19</v>
      </c>
      <c r="E42" s="8">
        <f t="shared" si="12"/>
        <v>1730.28</v>
      </c>
      <c r="F42" s="25">
        <v>0</v>
      </c>
      <c r="G42" s="24">
        <f t="shared" si="13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thickBot="1" x14ac:dyDescent="0.35">
      <c r="A43" s="23" t="s">
        <v>49</v>
      </c>
      <c r="B43" s="6" t="s">
        <v>60</v>
      </c>
      <c r="C43" s="7">
        <v>1</v>
      </c>
      <c r="D43" s="8">
        <v>288.36</v>
      </c>
      <c r="E43" s="8">
        <f t="shared" si="12"/>
        <v>288.36</v>
      </c>
      <c r="F43" s="25">
        <v>0</v>
      </c>
      <c r="G43" s="24">
        <f t="shared" si="13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34" t="s">
        <v>16</v>
      </c>
      <c r="B44" s="35" t="s">
        <v>32</v>
      </c>
      <c r="C44" s="36"/>
      <c r="D44" s="36"/>
      <c r="E44" s="36"/>
      <c r="F44" s="37"/>
      <c r="G44" s="38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3" t="s">
        <v>33</v>
      </c>
      <c r="B45" s="6" t="s">
        <v>153</v>
      </c>
      <c r="C45" s="7">
        <v>365</v>
      </c>
      <c r="D45" s="8">
        <v>141.63</v>
      </c>
      <c r="E45" s="8">
        <f t="shared" si="1"/>
        <v>51694.95</v>
      </c>
      <c r="F45" s="25">
        <v>0</v>
      </c>
      <c r="G45" s="24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3" t="s">
        <v>35</v>
      </c>
      <c r="B46" s="6" t="s">
        <v>200</v>
      </c>
      <c r="C46" s="7">
        <v>120</v>
      </c>
      <c r="D46" s="8">
        <v>153.56</v>
      </c>
      <c r="E46" s="8">
        <f t="shared" si="1"/>
        <v>18427.2</v>
      </c>
      <c r="F46" s="25">
        <v>0</v>
      </c>
      <c r="G46" s="24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3" t="s">
        <v>61</v>
      </c>
      <c r="B47" s="6" t="s">
        <v>201</v>
      </c>
      <c r="C47" s="7">
        <v>220</v>
      </c>
      <c r="D47" s="8">
        <v>149.82</v>
      </c>
      <c r="E47" s="8">
        <f t="shared" si="1"/>
        <v>32960.400000000001</v>
      </c>
      <c r="F47" s="25">
        <v>0</v>
      </c>
      <c r="G47" s="24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3" t="s">
        <v>62</v>
      </c>
      <c r="B48" s="6" t="s">
        <v>202</v>
      </c>
      <c r="C48" s="7">
        <v>365</v>
      </c>
      <c r="D48" s="8">
        <v>138.83000000000001</v>
      </c>
      <c r="E48" s="8">
        <f t="shared" si="1"/>
        <v>50672.95</v>
      </c>
      <c r="F48" s="25">
        <v>0</v>
      </c>
      <c r="G48" s="24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thickBot="1" x14ac:dyDescent="0.35">
      <c r="A49" s="23" t="s">
        <v>63</v>
      </c>
      <c r="B49" s="6" t="s">
        <v>203</v>
      </c>
      <c r="C49" s="7">
        <v>12</v>
      </c>
      <c r="D49" s="8">
        <v>1759.91</v>
      </c>
      <c r="E49" s="8">
        <f t="shared" si="1"/>
        <v>21118.92</v>
      </c>
      <c r="F49" s="25">
        <v>0</v>
      </c>
      <c r="G49" s="24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34" t="s">
        <v>22</v>
      </c>
      <c r="B50" s="35" t="s">
        <v>37</v>
      </c>
      <c r="C50" s="36"/>
      <c r="D50" s="36"/>
      <c r="E50" s="36"/>
      <c r="F50" s="37"/>
      <c r="G50" s="38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35">
      <c r="A51" s="23" t="s">
        <v>64</v>
      </c>
      <c r="B51" s="6" t="s">
        <v>146</v>
      </c>
      <c r="C51" s="7">
        <v>10</v>
      </c>
      <c r="D51" s="8">
        <v>329.08</v>
      </c>
      <c r="E51" s="8">
        <f t="shared" si="1"/>
        <v>3290.8</v>
      </c>
      <c r="F51" s="25">
        <v>0</v>
      </c>
      <c r="G51" s="24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34" t="s">
        <v>23</v>
      </c>
      <c r="B52" s="35" t="s">
        <v>65</v>
      </c>
      <c r="C52" s="36"/>
      <c r="D52" s="36"/>
      <c r="E52" s="36"/>
      <c r="F52" s="37"/>
      <c r="G52" s="38"/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thickBot="1" x14ac:dyDescent="0.35">
      <c r="A53" s="23" t="s">
        <v>66</v>
      </c>
      <c r="B53" s="6" t="s">
        <v>154</v>
      </c>
      <c r="C53" s="7">
        <v>220</v>
      </c>
      <c r="D53" s="8">
        <v>102.14</v>
      </c>
      <c r="E53" s="8">
        <f t="shared" si="1"/>
        <v>22470.799999999999</v>
      </c>
      <c r="F53" s="25">
        <v>0</v>
      </c>
      <c r="G53" s="24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34" t="s">
        <v>24</v>
      </c>
      <c r="B54" s="35" t="s">
        <v>67</v>
      </c>
      <c r="C54" s="36"/>
      <c r="D54" s="36"/>
      <c r="E54" s="36"/>
      <c r="F54" s="37"/>
      <c r="G54" s="38"/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3" t="s">
        <v>68</v>
      </c>
      <c r="B55" s="6" t="s">
        <v>155</v>
      </c>
      <c r="C55" s="7">
        <v>12</v>
      </c>
      <c r="D55" s="8">
        <v>455.21</v>
      </c>
      <c r="E55" s="8">
        <f t="shared" si="1"/>
        <v>5462.52</v>
      </c>
      <c r="F55" s="25">
        <v>0</v>
      </c>
      <c r="G55" s="24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3" t="s">
        <v>69</v>
      </c>
      <c r="B56" s="6" t="s">
        <v>156</v>
      </c>
      <c r="C56" s="7">
        <v>24</v>
      </c>
      <c r="D56" s="8">
        <v>839.79</v>
      </c>
      <c r="E56" s="8">
        <f t="shared" si="1"/>
        <v>20154.96</v>
      </c>
      <c r="F56" s="25">
        <v>0</v>
      </c>
      <c r="G56" s="24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thickBot="1" x14ac:dyDescent="0.35">
      <c r="A57" s="23" t="s">
        <v>70</v>
      </c>
      <c r="B57" s="6" t="s">
        <v>157</v>
      </c>
      <c r="C57" s="7">
        <v>12</v>
      </c>
      <c r="D57" s="8">
        <v>322.49</v>
      </c>
      <c r="E57" s="8">
        <f t="shared" si="1"/>
        <v>3869.88</v>
      </c>
      <c r="F57" s="25">
        <v>0</v>
      </c>
      <c r="G57" s="24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34" t="s">
        <v>25</v>
      </c>
      <c r="B58" s="35" t="s">
        <v>71</v>
      </c>
      <c r="C58" s="36"/>
      <c r="D58" s="36"/>
      <c r="E58" s="36"/>
      <c r="F58" s="37"/>
      <c r="G58" s="38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3" t="s">
        <v>72</v>
      </c>
      <c r="B59" s="6" t="s">
        <v>158</v>
      </c>
      <c r="C59" s="7">
        <v>12</v>
      </c>
      <c r="D59" s="8">
        <v>216.71</v>
      </c>
      <c r="E59" s="8">
        <f t="shared" si="1"/>
        <v>2600.52</v>
      </c>
      <c r="F59" s="25">
        <v>0</v>
      </c>
      <c r="G59" s="24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thickBot="1" x14ac:dyDescent="0.35">
      <c r="A60" s="23" t="s">
        <v>73</v>
      </c>
      <c r="B60" s="6" t="s">
        <v>159</v>
      </c>
      <c r="C60" s="7">
        <v>12</v>
      </c>
      <c r="D60" s="8">
        <v>355.38</v>
      </c>
      <c r="E60" s="8">
        <f t="shared" ref="E60" si="14">ROUND(C60*D60,2)</f>
        <v>4264.5600000000004</v>
      </c>
      <c r="F60" s="25">
        <v>0</v>
      </c>
      <c r="G60" s="24">
        <f t="shared" ref="G60" si="15">IF(F60&gt;D60,F60/0,ROUND(C60*F60,2))</f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34" t="s">
        <v>26</v>
      </c>
      <c r="B61" s="35" t="s">
        <v>74</v>
      </c>
      <c r="C61" s="36"/>
      <c r="D61" s="36"/>
      <c r="E61" s="36"/>
      <c r="F61" s="37"/>
      <c r="G61" s="38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thickBot="1" x14ac:dyDescent="0.35">
      <c r="A62" s="23" t="s">
        <v>76</v>
      </c>
      <c r="B62" s="6" t="s">
        <v>75</v>
      </c>
      <c r="C62" s="7">
        <v>1</v>
      </c>
      <c r="D62" s="8">
        <v>9319.4599999999991</v>
      </c>
      <c r="E62" s="8">
        <f t="shared" ref="E62" si="16">ROUND(C62*D62,2)</f>
        <v>9319.4599999999991</v>
      </c>
      <c r="F62" s="8">
        <v>9319.4599999999991</v>
      </c>
      <c r="G62" s="24">
        <f t="shared" ref="G62" si="17">IF(F62&gt;D62,F62/0,ROUND(C62*F62,2))</f>
        <v>9319.4599999999991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34" t="s">
        <v>27</v>
      </c>
      <c r="B63" s="35" t="s">
        <v>54</v>
      </c>
      <c r="C63" s="36"/>
      <c r="D63" s="36"/>
      <c r="E63" s="36"/>
      <c r="F63" s="37"/>
      <c r="G63" s="38"/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thickBot="1" x14ac:dyDescent="0.35">
      <c r="A64" s="23" t="s">
        <v>77</v>
      </c>
      <c r="B64" s="6" t="s">
        <v>78</v>
      </c>
      <c r="C64" s="7">
        <v>12</v>
      </c>
      <c r="D64" s="8">
        <v>216.28</v>
      </c>
      <c r="E64" s="8">
        <f t="shared" si="1"/>
        <v>2595.36</v>
      </c>
      <c r="F64" s="25">
        <v>0</v>
      </c>
      <c r="G64" s="24">
        <f t="shared" si="2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thickBot="1" x14ac:dyDescent="0.35">
      <c r="A65" s="39">
        <v>3</v>
      </c>
      <c r="B65" s="40" t="s">
        <v>79</v>
      </c>
      <c r="C65" s="41"/>
      <c r="D65" s="41"/>
      <c r="E65" s="41"/>
      <c r="F65" s="42"/>
      <c r="G65" s="43"/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34" t="s">
        <v>88</v>
      </c>
      <c r="B66" s="35" t="s">
        <v>80</v>
      </c>
      <c r="C66" s="36"/>
      <c r="D66" s="36"/>
      <c r="E66" s="36"/>
      <c r="F66" s="37"/>
      <c r="G66" s="38"/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3" t="s">
        <v>81</v>
      </c>
      <c r="B67" s="6" t="s">
        <v>58</v>
      </c>
      <c r="C67" s="7">
        <v>1</v>
      </c>
      <c r="D67" s="8">
        <v>302.52</v>
      </c>
      <c r="E67" s="8">
        <f t="shared" ref="E67:E70" si="18">ROUND(C67*D67,2)</f>
        <v>302.52</v>
      </c>
      <c r="F67" s="25">
        <v>0</v>
      </c>
      <c r="G67" s="24">
        <f t="shared" ref="G67:G70" si="19">IF(F67&gt;D67,F67/0,ROUND(C67*F67,2))</f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3" t="s">
        <v>82</v>
      </c>
      <c r="B68" s="6" t="s">
        <v>59</v>
      </c>
      <c r="C68" s="7">
        <v>12</v>
      </c>
      <c r="D68" s="8">
        <v>121.01</v>
      </c>
      <c r="E68" s="8">
        <f t="shared" si="18"/>
        <v>1452.12</v>
      </c>
      <c r="F68" s="25">
        <v>0</v>
      </c>
      <c r="G68" s="24">
        <f t="shared" si="19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3" t="s">
        <v>83</v>
      </c>
      <c r="B69" s="6" t="s">
        <v>85</v>
      </c>
      <c r="C69" s="7">
        <v>1</v>
      </c>
      <c r="D69" s="8">
        <v>300.45999999999998</v>
      </c>
      <c r="E69" s="8">
        <f>ROUND(C69*D69,2)</f>
        <v>300.45999999999998</v>
      </c>
      <c r="F69" s="25">
        <v>0</v>
      </c>
      <c r="G69" s="24">
        <f t="shared" si="19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thickBot="1" x14ac:dyDescent="0.35">
      <c r="A70" s="23" t="s">
        <v>84</v>
      </c>
      <c r="B70" s="6" t="s">
        <v>60</v>
      </c>
      <c r="C70" s="7">
        <v>1</v>
      </c>
      <c r="D70" s="8">
        <v>302.52</v>
      </c>
      <c r="E70" s="8">
        <f t="shared" si="18"/>
        <v>302.52</v>
      </c>
      <c r="F70" s="25">
        <v>0</v>
      </c>
      <c r="G70" s="24">
        <f t="shared" si="19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34" t="s">
        <v>86</v>
      </c>
      <c r="B71" s="35" t="s">
        <v>87</v>
      </c>
      <c r="C71" s="36"/>
      <c r="D71" s="36"/>
      <c r="E71" s="36"/>
      <c r="F71" s="37"/>
      <c r="G71" s="38"/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3" t="s">
        <v>89</v>
      </c>
      <c r="B72" s="6" t="s">
        <v>160</v>
      </c>
      <c r="C72" s="7">
        <v>35</v>
      </c>
      <c r="D72" s="8">
        <v>48.92</v>
      </c>
      <c r="E72" s="8">
        <f t="shared" si="1"/>
        <v>1712.2</v>
      </c>
      <c r="F72" s="25">
        <v>0</v>
      </c>
      <c r="G72" s="24">
        <f t="shared" si="2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3" t="s">
        <v>90</v>
      </c>
      <c r="B73" s="6" t="s">
        <v>161</v>
      </c>
      <c r="C73" s="7">
        <v>35</v>
      </c>
      <c r="D73" s="8">
        <v>80.34</v>
      </c>
      <c r="E73" s="8">
        <f t="shared" si="1"/>
        <v>2811.9</v>
      </c>
      <c r="F73" s="25">
        <v>0</v>
      </c>
      <c r="G73" s="24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6" customHeight="1" x14ac:dyDescent="0.3">
      <c r="A74" s="23" t="s">
        <v>91</v>
      </c>
      <c r="B74" s="6" t="s">
        <v>162</v>
      </c>
      <c r="C74" s="7">
        <v>35</v>
      </c>
      <c r="D74" s="8">
        <v>28.1</v>
      </c>
      <c r="E74" s="8">
        <f t="shared" si="1"/>
        <v>983.5</v>
      </c>
      <c r="F74" s="25">
        <v>0</v>
      </c>
      <c r="G74" s="24">
        <f t="shared" si="2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3" t="s">
        <v>92</v>
      </c>
      <c r="B75" s="6" t="s">
        <v>163</v>
      </c>
      <c r="C75" s="7">
        <v>70</v>
      </c>
      <c r="D75" s="8">
        <v>40.81</v>
      </c>
      <c r="E75" s="8">
        <f t="shared" si="1"/>
        <v>2856.7</v>
      </c>
      <c r="F75" s="25">
        <v>0</v>
      </c>
      <c r="G75" s="24">
        <f t="shared" si="2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6" customHeight="1" x14ac:dyDescent="0.3">
      <c r="A76" s="23" t="s">
        <v>93</v>
      </c>
      <c r="B76" s="6" t="s">
        <v>164</v>
      </c>
      <c r="C76" s="7">
        <v>12</v>
      </c>
      <c r="D76" s="8">
        <v>122.17</v>
      </c>
      <c r="E76" s="8">
        <f t="shared" ref="E76:E77" si="20">ROUND(C76*D76,2)</f>
        <v>1466.04</v>
      </c>
      <c r="F76" s="25">
        <v>0</v>
      </c>
      <c r="G76" s="24">
        <f t="shared" ref="G76:G77" si="21">IF(F76&gt;D76,F76/0,ROUND(C76*F76,2))</f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thickBot="1" x14ac:dyDescent="0.35">
      <c r="A77" s="23" t="s">
        <v>94</v>
      </c>
      <c r="B77" s="6" t="s">
        <v>165</v>
      </c>
      <c r="C77" s="7">
        <v>25</v>
      </c>
      <c r="D77" s="8">
        <v>25.25</v>
      </c>
      <c r="E77" s="8">
        <f t="shared" si="20"/>
        <v>631.25</v>
      </c>
      <c r="F77" s="25">
        <v>0</v>
      </c>
      <c r="G77" s="24">
        <f t="shared" si="21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34" t="s">
        <v>95</v>
      </c>
      <c r="B78" s="35" t="s">
        <v>96</v>
      </c>
      <c r="C78" s="36"/>
      <c r="D78" s="36"/>
      <c r="E78" s="36"/>
      <c r="F78" s="37"/>
      <c r="G78" s="38"/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3" t="s">
        <v>97</v>
      </c>
      <c r="B79" s="6" t="s">
        <v>166</v>
      </c>
      <c r="C79" s="7">
        <v>100</v>
      </c>
      <c r="D79" s="8">
        <v>37.43</v>
      </c>
      <c r="E79" s="8">
        <f t="shared" ref="E79:E85" si="22">ROUND(C79*D79,2)</f>
        <v>3743</v>
      </c>
      <c r="F79" s="25">
        <v>0</v>
      </c>
      <c r="G79" s="24">
        <f t="shared" ref="G79:G85" si="23">IF(F79&gt;D79,F79/0,ROUND(C79*F79,2))</f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3" t="s">
        <v>98</v>
      </c>
      <c r="B80" s="6" t="s">
        <v>167</v>
      </c>
      <c r="C80" s="7">
        <v>200</v>
      </c>
      <c r="D80" s="8">
        <v>39.880000000000003</v>
      </c>
      <c r="E80" s="8">
        <f t="shared" si="22"/>
        <v>7976</v>
      </c>
      <c r="F80" s="25">
        <v>0</v>
      </c>
      <c r="G80" s="24">
        <f t="shared" si="23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6" customHeight="1" x14ac:dyDescent="0.3">
      <c r="A81" s="23" t="s">
        <v>99</v>
      </c>
      <c r="B81" s="6" t="s">
        <v>168</v>
      </c>
      <c r="C81" s="7">
        <v>100</v>
      </c>
      <c r="D81" s="8">
        <v>130.29</v>
      </c>
      <c r="E81" s="8">
        <f t="shared" si="22"/>
        <v>13029</v>
      </c>
      <c r="F81" s="25">
        <v>0</v>
      </c>
      <c r="G81" s="24">
        <f t="shared" si="23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3" t="s">
        <v>100</v>
      </c>
      <c r="B82" s="6" t="s">
        <v>169</v>
      </c>
      <c r="C82" s="7">
        <v>200</v>
      </c>
      <c r="D82" s="8">
        <v>42.88</v>
      </c>
      <c r="E82" s="8">
        <f t="shared" si="22"/>
        <v>8576</v>
      </c>
      <c r="F82" s="25">
        <v>0</v>
      </c>
      <c r="G82" s="24">
        <f t="shared" si="23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6" customHeight="1" x14ac:dyDescent="0.3">
      <c r="A83" s="23" t="s">
        <v>101</v>
      </c>
      <c r="B83" s="6" t="s">
        <v>170</v>
      </c>
      <c r="C83" s="7">
        <v>100</v>
      </c>
      <c r="D83" s="8">
        <v>210.96</v>
      </c>
      <c r="E83" s="8">
        <f t="shared" si="22"/>
        <v>21096</v>
      </c>
      <c r="F83" s="25">
        <v>0</v>
      </c>
      <c r="G83" s="24">
        <f t="shared" si="23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3" t="s">
        <v>102</v>
      </c>
      <c r="B84" s="6" t="s">
        <v>171</v>
      </c>
      <c r="C84" s="7">
        <v>100</v>
      </c>
      <c r="D84" s="8">
        <v>49.69</v>
      </c>
      <c r="E84" s="8">
        <f t="shared" si="22"/>
        <v>4969</v>
      </c>
      <c r="F84" s="25">
        <v>0</v>
      </c>
      <c r="G84" s="24">
        <f t="shared" si="23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3" t="s">
        <v>103</v>
      </c>
      <c r="B85" s="6" t="s">
        <v>172</v>
      </c>
      <c r="C85" s="7">
        <v>15</v>
      </c>
      <c r="D85" s="8">
        <v>30.69</v>
      </c>
      <c r="E85" s="8">
        <f t="shared" si="22"/>
        <v>460.35</v>
      </c>
      <c r="F85" s="25">
        <v>0</v>
      </c>
      <c r="G85" s="24">
        <f t="shared" si="23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6" customHeight="1" x14ac:dyDescent="0.3">
      <c r="A86" s="23" t="s">
        <v>104</v>
      </c>
      <c r="B86" s="6" t="s">
        <v>173</v>
      </c>
      <c r="C86" s="7">
        <v>20</v>
      </c>
      <c r="D86" s="8">
        <v>29.33</v>
      </c>
      <c r="E86" s="8">
        <f t="shared" ref="E86:E87" si="24">ROUND(C86*D86,2)</f>
        <v>586.6</v>
      </c>
      <c r="F86" s="25">
        <v>0</v>
      </c>
      <c r="G86" s="24">
        <f t="shared" ref="G86:G87" si="25">IF(F86&gt;D86,F86/0,ROUND(C86*F86,2))</f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thickBot="1" x14ac:dyDescent="0.35">
      <c r="A87" s="23" t="s">
        <v>105</v>
      </c>
      <c r="B87" s="6" t="s">
        <v>174</v>
      </c>
      <c r="C87" s="7">
        <v>100</v>
      </c>
      <c r="D87" s="8">
        <v>130.44</v>
      </c>
      <c r="E87" s="8">
        <f t="shared" si="24"/>
        <v>13044</v>
      </c>
      <c r="F87" s="25">
        <v>0</v>
      </c>
      <c r="G87" s="24">
        <f t="shared" si="25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34" t="s">
        <v>106</v>
      </c>
      <c r="B88" s="35" t="s">
        <v>121</v>
      </c>
      <c r="C88" s="36"/>
      <c r="D88" s="36"/>
      <c r="E88" s="36"/>
      <c r="F88" s="37"/>
      <c r="G88" s="38"/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3" t="s">
        <v>107</v>
      </c>
      <c r="B89" s="6" t="s">
        <v>175</v>
      </c>
      <c r="C89" s="7">
        <v>12</v>
      </c>
      <c r="D89" s="8">
        <v>385.49</v>
      </c>
      <c r="E89" s="8">
        <f t="shared" ref="E89:E97" si="26">ROUND(C89*D89,2)</f>
        <v>4625.88</v>
      </c>
      <c r="F89" s="25">
        <v>0</v>
      </c>
      <c r="G89" s="24">
        <f t="shared" ref="G89:G97" si="27">IF(F89&gt;D89,F89/0,ROUND(C89*F89,2))</f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3" t="s">
        <v>108</v>
      </c>
      <c r="B90" s="6" t="s">
        <v>176</v>
      </c>
      <c r="C90" s="7">
        <v>1</v>
      </c>
      <c r="D90" s="8">
        <v>740.28</v>
      </c>
      <c r="E90" s="8">
        <f t="shared" si="26"/>
        <v>740.28</v>
      </c>
      <c r="F90" s="25">
        <v>0</v>
      </c>
      <c r="G90" s="24">
        <f t="shared" si="27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6" customHeight="1" x14ac:dyDescent="0.3">
      <c r="A91" s="23" t="s">
        <v>109</v>
      </c>
      <c r="B91" s="6" t="s">
        <v>177</v>
      </c>
      <c r="C91" s="7">
        <v>1</v>
      </c>
      <c r="D91" s="8">
        <v>629.69000000000005</v>
      </c>
      <c r="E91" s="8">
        <f t="shared" si="26"/>
        <v>629.69000000000005</v>
      </c>
      <c r="F91" s="25">
        <v>0</v>
      </c>
      <c r="G91" s="24">
        <f t="shared" si="27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3" t="s">
        <v>110</v>
      </c>
      <c r="B92" s="6" t="s">
        <v>178</v>
      </c>
      <c r="C92" s="7">
        <v>12</v>
      </c>
      <c r="D92" s="8">
        <v>250.46</v>
      </c>
      <c r="E92" s="8">
        <f t="shared" si="26"/>
        <v>3005.52</v>
      </c>
      <c r="F92" s="25">
        <v>0</v>
      </c>
      <c r="G92" s="24">
        <f t="shared" si="27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6" customHeight="1" x14ac:dyDescent="0.3">
      <c r="A93" s="23" t="s">
        <v>111</v>
      </c>
      <c r="B93" s="6" t="s">
        <v>179</v>
      </c>
      <c r="C93" s="7">
        <v>12</v>
      </c>
      <c r="D93" s="8">
        <v>704.48</v>
      </c>
      <c r="E93" s="8">
        <f t="shared" si="26"/>
        <v>8453.76</v>
      </c>
      <c r="F93" s="25">
        <v>0</v>
      </c>
      <c r="G93" s="24">
        <f t="shared" si="27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3" t="s">
        <v>112</v>
      </c>
      <c r="B94" s="6" t="s">
        <v>180</v>
      </c>
      <c r="C94" s="7">
        <v>12</v>
      </c>
      <c r="D94" s="8">
        <v>857.11</v>
      </c>
      <c r="E94" s="8">
        <f t="shared" si="26"/>
        <v>10285.32</v>
      </c>
      <c r="F94" s="25">
        <v>0</v>
      </c>
      <c r="G94" s="24">
        <f t="shared" si="27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3" t="s">
        <v>113</v>
      </c>
      <c r="B95" s="6" t="s">
        <v>181</v>
      </c>
      <c r="C95" s="7">
        <v>12</v>
      </c>
      <c r="D95" s="8">
        <v>340.51</v>
      </c>
      <c r="E95" s="8">
        <f t="shared" si="26"/>
        <v>4086.12</v>
      </c>
      <c r="F95" s="25">
        <v>0</v>
      </c>
      <c r="G95" s="24">
        <f t="shared" si="27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6" customHeight="1" x14ac:dyDescent="0.3">
      <c r="A96" s="23" t="s">
        <v>114</v>
      </c>
      <c r="B96" s="6" t="s">
        <v>182</v>
      </c>
      <c r="C96" s="7">
        <v>600</v>
      </c>
      <c r="D96" s="8">
        <v>8.9600000000000009</v>
      </c>
      <c r="E96" s="8">
        <f t="shared" si="26"/>
        <v>5376</v>
      </c>
      <c r="F96" s="25">
        <v>0</v>
      </c>
      <c r="G96" s="24">
        <f t="shared" si="27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3" t="s">
        <v>115</v>
      </c>
      <c r="B97" s="6" t="s">
        <v>183</v>
      </c>
      <c r="C97" s="7">
        <v>100</v>
      </c>
      <c r="D97" s="8">
        <v>21.25</v>
      </c>
      <c r="E97" s="8">
        <f t="shared" si="26"/>
        <v>2125</v>
      </c>
      <c r="F97" s="25">
        <v>0</v>
      </c>
      <c r="G97" s="24">
        <f t="shared" si="27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3" t="s">
        <v>116</v>
      </c>
      <c r="B98" s="6" t="s">
        <v>184</v>
      </c>
      <c r="C98" s="7">
        <v>150</v>
      </c>
      <c r="D98" s="8">
        <v>23.09</v>
      </c>
      <c r="E98" s="8">
        <f t="shared" ref="E98:E111" si="28">ROUND(C98*D98,2)</f>
        <v>3463.5</v>
      </c>
      <c r="F98" s="25">
        <v>0</v>
      </c>
      <c r="G98" s="24">
        <f t="shared" ref="G98:G111" si="29">IF(F98&gt;D98,F98/0,ROUND(C98*F98,2))</f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6" customHeight="1" x14ac:dyDescent="0.3">
      <c r="A99" s="23" t="s">
        <v>117</v>
      </c>
      <c r="B99" s="6" t="s">
        <v>185</v>
      </c>
      <c r="C99" s="7">
        <v>10</v>
      </c>
      <c r="D99" s="8">
        <v>61.17</v>
      </c>
      <c r="E99" s="8">
        <f t="shared" si="28"/>
        <v>611.70000000000005</v>
      </c>
      <c r="F99" s="25">
        <v>0</v>
      </c>
      <c r="G99" s="24">
        <f t="shared" si="29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3" t="s">
        <v>118</v>
      </c>
      <c r="B100" s="6" t="s">
        <v>186</v>
      </c>
      <c r="C100" s="7">
        <v>30</v>
      </c>
      <c r="D100" s="8">
        <v>89.8</v>
      </c>
      <c r="E100" s="8">
        <f t="shared" si="28"/>
        <v>2694</v>
      </c>
      <c r="F100" s="25">
        <v>0</v>
      </c>
      <c r="G100" s="24">
        <f t="shared" si="29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6" customHeight="1" thickBot="1" x14ac:dyDescent="0.35">
      <c r="A101" s="23" t="s">
        <v>119</v>
      </c>
      <c r="B101" s="6" t="s">
        <v>187</v>
      </c>
      <c r="C101" s="7">
        <v>3</v>
      </c>
      <c r="D101" s="8">
        <v>715.49</v>
      </c>
      <c r="E101" s="8">
        <f t="shared" si="28"/>
        <v>2146.4699999999998</v>
      </c>
      <c r="F101" s="25">
        <v>0</v>
      </c>
      <c r="G101" s="24">
        <f t="shared" si="29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34" t="s">
        <v>120</v>
      </c>
      <c r="B102" s="35" t="s">
        <v>122</v>
      </c>
      <c r="C102" s="36"/>
      <c r="D102" s="36"/>
      <c r="E102" s="36"/>
      <c r="F102" s="37"/>
      <c r="G102" s="38"/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3" t="s">
        <v>123</v>
      </c>
      <c r="B103" s="6" t="s">
        <v>188</v>
      </c>
      <c r="C103" s="7">
        <v>3</v>
      </c>
      <c r="D103" s="8">
        <v>705.5</v>
      </c>
      <c r="E103" s="8">
        <f t="shared" si="28"/>
        <v>2116.5</v>
      </c>
      <c r="F103" s="25">
        <v>0</v>
      </c>
      <c r="G103" s="24">
        <f t="shared" si="29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3" t="s">
        <v>124</v>
      </c>
      <c r="B104" s="6" t="s">
        <v>189</v>
      </c>
      <c r="C104" s="7">
        <v>1</v>
      </c>
      <c r="D104" s="8">
        <v>4796.87</v>
      </c>
      <c r="E104" s="8">
        <f t="shared" si="28"/>
        <v>4796.87</v>
      </c>
      <c r="F104" s="25">
        <v>0</v>
      </c>
      <c r="G104" s="24">
        <f t="shared" si="29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6" customHeight="1" x14ac:dyDescent="0.3">
      <c r="A105" s="23" t="s">
        <v>125</v>
      </c>
      <c r="B105" s="6" t="s">
        <v>190</v>
      </c>
      <c r="C105" s="7">
        <v>1</v>
      </c>
      <c r="D105" s="8">
        <v>475.07</v>
      </c>
      <c r="E105" s="8">
        <f t="shared" si="28"/>
        <v>475.07</v>
      </c>
      <c r="F105" s="25">
        <v>0</v>
      </c>
      <c r="G105" s="24">
        <f t="shared" si="29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3" t="s">
        <v>126</v>
      </c>
      <c r="B106" s="6" t="s">
        <v>191</v>
      </c>
      <c r="C106" s="7">
        <v>2</v>
      </c>
      <c r="D106" s="8">
        <v>985.8</v>
      </c>
      <c r="E106" s="8">
        <f t="shared" si="28"/>
        <v>1971.6</v>
      </c>
      <c r="F106" s="25">
        <v>0</v>
      </c>
      <c r="G106" s="24">
        <f t="shared" si="29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6" customHeight="1" x14ac:dyDescent="0.3">
      <c r="A107" s="23" t="s">
        <v>127</v>
      </c>
      <c r="B107" s="6" t="s">
        <v>192</v>
      </c>
      <c r="C107" s="7">
        <v>2</v>
      </c>
      <c r="D107" s="8">
        <v>636.72</v>
      </c>
      <c r="E107" s="8">
        <f t="shared" si="28"/>
        <v>1273.44</v>
      </c>
      <c r="F107" s="25">
        <v>0</v>
      </c>
      <c r="G107" s="24">
        <f t="shared" si="29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3" t="s">
        <v>128</v>
      </c>
      <c r="B108" s="6" t="s">
        <v>193</v>
      </c>
      <c r="C108" s="7">
        <v>2</v>
      </c>
      <c r="D108" s="8">
        <v>515.20000000000005</v>
      </c>
      <c r="E108" s="8">
        <f t="shared" si="28"/>
        <v>1030.4000000000001</v>
      </c>
      <c r="F108" s="25">
        <v>0</v>
      </c>
      <c r="G108" s="24">
        <f t="shared" si="29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3" t="s">
        <v>129</v>
      </c>
      <c r="B109" s="6" t="s">
        <v>194</v>
      </c>
      <c r="C109" s="7">
        <v>2</v>
      </c>
      <c r="D109" s="8">
        <v>251.05</v>
      </c>
      <c r="E109" s="8">
        <f t="shared" si="28"/>
        <v>502.1</v>
      </c>
      <c r="F109" s="25">
        <v>0</v>
      </c>
      <c r="G109" s="24">
        <f t="shared" si="29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6" customHeight="1" x14ac:dyDescent="0.3">
      <c r="A110" s="23" t="s">
        <v>130</v>
      </c>
      <c r="B110" s="6" t="s">
        <v>195</v>
      </c>
      <c r="C110" s="7">
        <v>10</v>
      </c>
      <c r="D110" s="8">
        <v>55.29</v>
      </c>
      <c r="E110" s="8">
        <f t="shared" si="28"/>
        <v>552.9</v>
      </c>
      <c r="F110" s="25">
        <v>0</v>
      </c>
      <c r="G110" s="24">
        <f t="shared" si="29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thickBot="1" x14ac:dyDescent="0.35">
      <c r="A111" s="23" t="s">
        <v>131</v>
      </c>
      <c r="B111" s="6" t="s">
        <v>196</v>
      </c>
      <c r="C111" s="7">
        <v>1</v>
      </c>
      <c r="D111" s="8">
        <v>10000</v>
      </c>
      <c r="E111" s="8">
        <f t="shared" si="28"/>
        <v>10000</v>
      </c>
      <c r="F111" s="8">
        <v>10000</v>
      </c>
      <c r="G111" s="24">
        <f t="shared" si="29"/>
        <v>10000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34" t="s">
        <v>132</v>
      </c>
      <c r="B112" s="35" t="s">
        <v>54</v>
      </c>
      <c r="C112" s="36"/>
      <c r="D112" s="36"/>
      <c r="E112" s="36"/>
      <c r="F112" s="37"/>
      <c r="G112" s="38"/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thickBot="1" x14ac:dyDescent="0.35">
      <c r="A113" s="23" t="s">
        <v>133</v>
      </c>
      <c r="B113" s="6" t="s">
        <v>78</v>
      </c>
      <c r="C113" s="7">
        <v>12</v>
      </c>
      <c r="D113" s="8">
        <v>288.36</v>
      </c>
      <c r="E113" s="8">
        <f t="shared" ref="E113" si="30">ROUND(C113*D113,2)</f>
        <v>3460.32</v>
      </c>
      <c r="F113" s="25">
        <v>0</v>
      </c>
      <c r="G113" s="24">
        <f t="shared" ref="G113" si="31">IF(F113&gt;D113,F113/0,ROUND(C113*F113,2))</f>
        <v>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thickBot="1" x14ac:dyDescent="0.35">
      <c r="A114" s="39">
        <v>4</v>
      </c>
      <c r="B114" s="40" t="s">
        <v>134</v>
      </c>
      <c r="C114" s="41"/>
      <c r="D114" s="41"/>
      <c r="E114" s="41"/>
      <c r="F114" s="42"/>
      <c r="G114" s="43"/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34" t="s">
        <v>17</v>
      </c>
      <c r="B115" s="35" t="s">
        <v>31</v>
      </c>
      <c r="C115" s="36"/>
      <c r="D115" s="36"/>
      <c r="E115" s="36"/>
      <c r="F115" s="37"/>
      <c r="G115" s="38"/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3" t="s">
        <v>135</v>
      </c>
      <c r="B116" s="6" t="s">
        <v>58</v>
      </c>
      <c r="C116" s="7">
        <v>1</v>
      </c>
      <c r="D116" s="8">
        <v>288.36</v>
      </c>
      <c r="E116" s="8">
        <f t="shared" ref="E116:E118" si="32">ROUND(C116*D116,2)</f>
        <v>288.36</v>
      </c>
      <c r="F116" s="25">
        <v>0</v>
      </c>
      <c r="G116" s="24">
        <f t="shared" ref="G116:G118" si="33">IF(F116&gt;D116,F116/0,ROUND(C116*F116,2))</f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3" t="s">
        <v>136</v>
      </c>
      <c r="B117" s="6" t="s">
        <v>59</v>
      </c>
      <c r="C117" s="7">
        <v>12</v>
      </c>
      <c r="D117" s="8">
        <v>108.15</v>
      </c>
      <c r="E117" s="8">
        <f t="shared" si="32"/>
        <v>1297.8</v>
      </c>
      <c r="F117" s="25">
        <v>0</v>
      </c>
      <c r="G117" s="24">
        <f t="shared" si="33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thickBot="1" x14ac:dyDescent="0.35">
      <c r="A118" s="23" t="s">
        <v>137</v>
      </c>
      <c r="B118" s="6" t="s">
        <v>60</v>
      </c>
      <c r="C118" s="7">
        <v>1</v>
      </c>
      <c r="D118" s="8">
        <v>216.28</v>
      </c>
      <c r="E118" s="8">
        <f t="shared" si="32"/>
        <v>216.28</v>
      </c>
      <c r="F118" s="25">
        <v>0</v>
      </c>
      <c r="G118" s="24">
        <f t="shared" si="33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34" t="s">
        <v>138</v>
      </c>
      <c r="B119" s="35" t="s">
        <v>139</v>
      </c>
      <c r="C119" s="36"/>
      <c r="D119" s="36"/>
      <c r="E119" s="36"/>
      <c r="F119" s="37"/>
      <c r="G119" s="38"/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3" t="s">
        <v>140</v>
      </c>
      <c r="B120" s="6" t="s">
        <v>143</v>
      </c>
      <c r="C120" s="7">
        <v>12</v>
      </c>
      <c r="D120" s="8">
        <v>562.69000000000005</v>
      </c>
      <c r="E120" s="8">
        <f t="shared" ref="E120:E121" si="34">ROUND(C120*D120,2)</f>
        <v>6752.28</v>
      </c>
      <c r="F120" s="25">
        <v>0</v>
      </c>
      <c r="G120" s="24">
        <f t="shared" ref="G120:G121" si="35">IF(F120&gt;D120,F120/0,ROUND(C120*F120,2))</f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thickBot="1" x14ac:dyDescent="0.35">
      <c r="A121" s="23" t="s">
        <v>141</v>
      </c>
      <c r="B121" s="6" t="s">
        <v>144</v>
      </c>
      <c r="C121" s="7">
        <v>24</v>
      </c>
      <c r="D121" s="8">
        <v>319.13</v>
      </c>
      <c r="E121" s="8">
        <f t="shared" si="34"/>
        <v>7659.12</v>
      </c>
      <c r="F121" s="25">
        <v>0</v>
      </c>
      <c r="G121" s="24">
        <f t="shared" si="35"/>
        <v>0</v>
      </c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34" t="s">
        <v>28</v>
      </c>
      <c r="B122" s="35" t="s">
        <v>54</v>
      </c>
      <c r="C122" s="36"/>
      <c r="D122" s="36"/>
      <c r="E122" s="36"/>
      <c r="F122" s="37"/>
      <c r="G122" s="38"/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3" t="s">
        <v>142</v>
      </c>
      <c r="B123" s="6" t="s">
        <v>78</v>
      </c>
      <c r="C123" s="7">
        <v>12</v>
      </c>
      <c r="D123" s="8">
        <v>72.099999999999994</v>
      </c>
      <c r="E123" s="8">
        <f t="shared" ref="E123" si="36">ROUND(C123*D123,2)</f>
        <v>865.2</v>
      </c>
      <c r="F123" s="25">
        <v>0</v>
      </c>
      <c r="G123" s="24">
        <f t="shared" ref="G123" si="37">IF(F123&gt;D123,F123/0,ROUND(C123*F123,2))</f>
        <v>0</v>
      </c>
      <c r="H123" s="1"/>
      <c r="I123" s="1"/>
      <c r="J123" s="1"/>
      <c r="K123" s="5"/>
      <c r="L123" s="1"/>
      <c r="M123" s="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 x14ac:dyDescent="0.3">
      <c r="A124" s="13"/>
      <c r="B124" s="13"/>
      <c r="C124" s="13"/>
      <c r="D124" s="14"/>
      <c r="E124" s="9">
        <f>SUM(E12:E123)</f>
        <v>795644.91999999981</v>
      </c>
      <c r="F124" s="15"/>
      <c r="G124" s="10">
        <f>IF(SUM(G12:G123)=68000,0,SUM(G12:G123))</f>
        <v>19319.46</v>
      </c>
      <c r="H124" s="1"/>
      <c r="I124" s="1"/>
      <c r="J124" s="1"/>
      <c r="K124" s="1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thickBot="1" x14ac:dyDescent="0.35">
      <c r="A125" s="12"/>
      <c r="B125" s="12"/>
      <c r="C125" s="12"/>
      <c r="D125" s="12"/>
      <c r="E125" s="12"/>
      <c r="F125" s="12"/>
      <c r="G125" s="1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thickBot="1" x14ac:dyDescent="0.35">
      <c r="A126" s="51" t="s">
        <v>11</v>
      </c>
      <c r="B126" s="52"/>
      <c r="C126" s="52"/>
      <c r="D126" s="52"/>
      <c r="E126" s="49"/>
      <c r="F126" s="53">
        <f>IF(G124&lt;=416541.02,G124,"ERROR: Límite superado")</f>
        <v>19319.46</v>
      </c>
      <c r="G126" s="5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6" customHeight="1" x14ac:dyDescent="0.3">
      <c r="A127" s="47" t="s">
        <v>204</v>
      </c>
      <c r="B127" s="47"/>
      <c r="C127" s="47"/>
      <c r="D127" s="47"/>
      <c r="E127" s="47"/>
      <c r="F127" s="47"/>
      <c r="G127" s="2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</sheetData>
  <sheetProtection password="DE91" sheet="1" objects="1" scenarios="1" selectLockedCells="1"/>
  <mergeCells count="10">
    <mergeCell ref="A1:G1"/>
    <mergeCell ref="A127:F127"/>
    <mergeCell ref="A8:B9"/>
    <mergeCell ref="A126:E126"/>
    <mergeCell ref="F126:G126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Íñigo Cánovas Losada</cp:lastModifiedBy>
  <cp:lastPrinted>2024-06-03T13:42:24Z</cp:lastPrinted>
  <dcterms:created xsi:type="dcterms:W3CDTF">2019-12-12T10:58:27Z</dcterms:created>
  <dcterms:modified xsi:type="dcterms:W3CDTF">2024-07-22T13:39:19Z</dcterms:modified>
</cp:coreProperties>
</file>