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8800" windowHeight="12300"/>
  </bookViews>
  <sheets>
    <sheet name="PROPOSICIÓN ECONÓMICA" sheetId="1" r:id="rId1"/>
  </sheets>
  <calcPr calcId="145621"/>
  <extLst>
    <ext uri="GoogleSheetsCustomDataVersion2">
      <go:sheetsCustomData xmlns:go="http://customooxmlschemas.google.com/" r:id="rId5" roundtripDataChecksum="oNGnX9f2GxIHz9bNs9Sl/NcXRvuFKf+oKJUiNU5fPu8="/>
    </ext>
  </extLst>
</workbook>
</file>

<file path=xl/calcChain.xml><?xml version="1.0" encoding="utf-8"?>
<calcChain xmlns="http://schemas.openxmlformats.org/spreadsheetml/2006/main">
  <c r="G48" i="1" l="1"/>
  <c r="G49" i="1"/>
  <c r="G50" i="1"/>
  <c r="E48" i="1"/>
  <c r="E49" i="1"/>
  <c r="E50" i="1"/>
  <c r="E17" i="1"/>
  <c r="G17" i="1"/>
  <c r="E18" i="1"/>
  <c r="G18" i="1"/>
  <c r="E19" i="1"/>
  <c r="G19" i="1"/>
  <c r="E20" i="1"/>
  <c r="G20" i="1"/>
  <c r="E21" i="1"/>
  <c r="G21" i="1"/>
  <c r="E32" i="1" l="1"/>
  <c r="G32" i="1"/>
  <c r="E33" i="1"/>
  <c r="G33" i="1"/>
  <c r="G55" i="1"/>
  <c r="E55" i="1"/>
  <c r="G53" i="1"/>
  <c r="E53" i="1"/>
  <c r="G51" i="1" l="1"/>
  <c r="E51" i="1"/>
  <c r="G46" i="1"/>
  <c r="E46" i="1"/>
  <c r="G45" i="1"/>
  <c r="E45" i="1"/>
  <c r="G44" i="1"/>
  <c r="E44" i="1"/>
  <c r="G43" i="1"/>
  <c r="E43" i="1"/>
  <c r="G41" i="1"/>
  <c r="E41" i="1"/>
  <c r="G40" i="1"/>
  <c r="E40" i="1"/>
  <c r="G39" i="1"/>
  <c r="E39" i="1"/>
  <c r="G38" i="1"/>
  <c r="E38" i="1"/>
  <c r="G37" i="1"/>
  <c r="E37" i="1"/>
  <c r="G36" i="1"/>
  <c r="E36" i="1"/>
  <c r="G34" i="1"/>
  <c r="E34" i="1"/>
  <c r="G31" i="1"/>
  <c r="E31" i="1"/>
  <c r="G30" i="1"/>
  <c r="E30" i="1"/>
  <c r="G29" i="1"/>
  <c r="E29" i="1"/>
  <c r="G28" i="1"/>
  <c r="E28" i="1"/>
  <c r="G27" i="1"/>
  <c r="E27" i="1"/>
  <c r="G26" i="1"/>
  <c r="E26" i="1"/>
  <c r="G25" i="1"/>
  <c r="E25" i="1"/>
  <c r="G23" i="1"/>
  <c r="E23" i="1"/>
  <c r="G22" i="1"/>
  <c r="E22" i="1"/>
  <c r="G16" i="1"/>
  <c r="E16" i="1"/>
  <c r="G15" i="1"/>
  <c r="E15" i="1"/>
  <c r="G14" i="1"/>
  <c r="E14" i="1"/>
  <c r="E13" i="1" l="1"/>
  <c r="E56" i="1" s="1"/>
  <c r="G13" i="1" l="1"/>
  <c r="G56" i="1" s="1"/>
  <c r="F58" i="1" l="1"/>
</calcChain>
</file>

<file path=xl/sharedStrings.xml><?xml version="1.0" encoding="utf-8"?>
<sst xmlns="http://schemas.openxmlformats.org/spreadsheetml/2006/main" count="96" uniqueCount="96">
  <si>
    <t>Plantilla de autocálculo para la presentación de ofertas en la negociación del expediente de</t>
  </si>
  <si>
    <t>PROPOSICIÓN ECONÓMICA
LOTE 1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</si>
  <si>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</si>
  <si>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</si>
  <si>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</si>
  <si>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</si>
  <si>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</si>
  <si>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</si>
  <si>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</si>
  <si>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</si>
  <si>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</si>
  <si>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1.1</t>
  </si>
  <si>
    <t>1.2</t>
  </si>
  <si>
    <t>2.1</t>
  </si>
  <si>
    <t>2.2</t>
  </si>
  <si>
    <t>3.1</t>
  </si>
  <si>
    <t>TOTAL PROPOSICIÓN ECONÓMICA DEL LICITADOR (sin IVA):</t>
  </si>
  <si>
    <t>2.3</t>
  </si>
  <si>
    <t>PARTIDA ALZADA MANTENIMIENTO CORRECTIVO</t>
  </si>
  <si>
    <t>1.3</t>
  </si>
  <si>
    <t>1.4</t>
  </si>
  <si>
    <t>1.5</t>
  </si>
  <si>
    <t>1.6</t>
  </si>
  <si>
    <t>2.4</t>
  </si>
  <si>
    <t>2.5</t>
  </si>
  <si>
    <t>2.6</t>
  </si>
  <si>
    <t>2.7</t>
  </si>
  <si>
    <t>2.8</t>
  </si>
  <si>
    <t>2.9</t>
  </si>
  <si>
    <t>2.10</t>
  </si>
  <si>
    <t>3.2</t>
  </si>
  <si>
    <t>3.3</t>
  </si>
  <si>
    <t>3.4</t>
  </si>
  <si>
    <t>3.5</t>
  </si>
  <si>
    <t>3.6</t>
  </si>
  <si>
    <t>4.1</t>
  </si>
  <si>
    <t>MANTENIMIENTO INTEGRAL DEL SERVICIO DE AGUAS EN EL PUERTO DE MAÓ</t>
  </si>
  <si>
    <t>INICIO DE LOS TRABAJOS</t>
  </si>
  <si>
    <t>Etiquetado elementos</t>
  </si>
  <si>
    <t>Informe inicial</t>
  </si>
  <si>
    <t>Informe e inventario final</t>
  </si>
  <si>
    <t>Mantenimiento mensual red de distribución</t>
  </si>
  <si>
    <t>Mantenimiento mensual de fontanería</t>
  </si>
  <si>
    <t>Mantenimiento mensual de contadores y telelectura</t>
  </si>
  <si>
    <t>Mantenimiento mensual Válvulas Reguladoras y telecontrol</t>
  </si>
  <si>
    <t>Mantenimiento buscafugas</t>
  </si>
  <si>
    <t>Control analítico semestral</t>
  </si>
  <si>
    <t>Campaña por un consumo responsable del agua</t>
  </si>
  <si>
    <t>Mantenimiento mensual red de alcantarillado, saneamiento, pluvial y evacuación de aguas</t>
  </si>
  <si>
    <t>Mantenimiento cuatrimestral red de saneamiento exterior de la red pluvial y de evacuación de aguas</t>
  </si>
  <si>
    <t>Mantenimiento trimestral de cornisas, canalones, bajantes de cubiertas y terrazas</t>
  </si>
  <si>
    <t>Mantenimiento mensual estaciones de bombeo y fosas sépticas</t>
  </si>
  <si>
    <t>Mantenimiento semestral vaciado y limpieza estaciones de bombeo y fosas sépticas</t>
  </si>
  <si>
    <t>Control analítico semestral aguas residuales</t>
  </si>
  <si>
    <t>Mantenimiento semestral hidrantes y red de suministro de agua a equipos contraincendios</t>
  </si>
  <si>
    <t>Mantenimiento anual instalaciones de protección contraincendios conforme RD 487/2022</t>
  </si>
  <si>
    <t>Control analítico anual instalaciones de protección contraincendios conforme RD 487/2022</t>
  </si>
  <si>
    <t>4.2</t>
  </si>
  <si>
    <t>4.3</t>
  </si>
  <si>
    <t>5.1</t>
  </si>
  <si>
    <t>Gestión de residuos generados</t>
  </si>
  <si>
    <t>PREVENTIVO RED DE SUMINISTRO DE AGUA POTABLE Y FONTANERÍA</t>
  </si>
  <si>
    <t>PREVENTIVO REDES ALCANTARILLADO, SANEAMIENTO, PLUVIALES Y EVACUACIÓN DE AGUAS</t>
  </si>
  <si>
    <t>PREVENTIVO INSTALACIONES DE PROTECCIÓN CONTRAINCENDIOS</t>
  </si>
  <si>
    <t>GESTIÓN DOCUMENTAL</t>
  </si>
  <si>
    <t>GESTIÓN DE RESIDUOS</t>
  </si>
  <si>
    <t>4.4</t>
  </si>
  <si>
    <t>6.1</t>
  </si>
  <si>
    <t>7.1</t>
  </si>
  <si>
    <t>Actualización de inventario, planos y cuadros de planificación</t>
  </si>
  <si>
    <t>Suministro equipos localización fugas</t>
  </si>
  <si>
    <t>Suministro y renovción contadores 15 APB</t>
  </si>
  <si>
    <t>Suministro y renovción contadores 20 APB</t>
  </si>
  <si>
    <t>Suministro y renovción contadores 25 APB</t>
  </si>
  <si>
    <t>Suministro y renovción contadores 40 APB</t>
  </si>
  <si>
    <t>Suministro y renovción contadores 50 APB</t>
  </si>
  <si>
    <t>Suministro y renovción contadores 65 APB</t>
  </si>
  <si>
    <t>1.7</t>
  </si>
  <si>
    <t>1.8</t>
  </si>
  <si>
    <t>1.9</t>
  </si>
  <si>
    <t>1.10</t>
  </si>
  <si>
    <t>1.11</t>
  </si>
  <si>
    <t>Mantenimiento PPCL mensual segun RD 487/2022 y RD 614/2024</t>
  </si>
  <si>
    <t>Control analítico PPCL trimestral según RD 487/2022 y RD614/2024</t>
  </si>
  <si>
    <t>Control analítico PPCL anual según RD 487/2022 y RD614/2024</t>
  </si>
  <si>
    <t>Mantenimiento mensual red contra incendios conforme a RD 487/2022 y RD 614/2024</t>
  </si>
  <si>
    <t>5.2</t>
  </si>
  <si>
    <t>5.3</t>
  </si>
  <si>
    <t>5.4</t>
  </si>
  <si>
    <t>Partida alzada suministro de materiales</t>
  </si>
  <si>
    <t>Partida alzada horas de Equipo de trabajo para correctivos de obra civil</t>
  </si>
  <si>
    <t>Partida alzada horas de Equipo de trabajo para correctivos de fontanería</t>
  </si>
  <si>
    <t>Disponibilidad del equipo retén Servicio de 24 h/ 7 días</t>
  </si>
  <si>
    <t>Mantenimiento técnico-legal, asesoramiento técnico, informe y gestión GMAO
 y actualización documental, planos e inventario</t>
  </si>
  <si>
    <r>
      <rPr>
        <b/>
        <i/>
        <sz val="11"/>
        <color rgb="FFFF0000"/>
        <rFont val="Calibri"/>
        <family val="2"/>
      </rPr>
      <t xml:space="preserve">ATENCIÓN: </t>
    </r>
    <r>
      <rPr>
        <i/>
        <sz val="11"/>
        <color rgb="FFFF0000"/>
        <rFont val="Calibri"/>
        <family val="2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</rPr>
      <t xml:space="preserve"> ↗
(ya incorpora los 40.798,08 € de mantenimiento correctivo que se mantienen inalterables)</t>
    </r>
  </si>
  <si>
    <t>Expediente E24-0079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</si>
</sst>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8" x14ac:knownFonts="1">
    <font>
      <sz val="11"/>
      <color theme="1"/>
      <name val="Calibri"/>
      <scheme val="minor"/>
    </font>
    <font>
      <sz val="10"/>
      <color theme="1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  <font>
      <b/>
      <sz val="13"/>
      <color theme="1"/>
      <name val="Calibri"/>
      <family val="2"/>
    </font>
    <font>
      <b/>
      <sz val="10"/>
      <color theme="1"/>
      <name val="Calibri"/>
      <family val="2"/>
    </font>
    <font>
      <b/>
      <sz val="16"/>
      <color theme="1"/>
      <name val="Calibri"/>
      <family val="2"/>
    </font>
    <font>
      <i/>
      <sz val="11"/>
      <color rgb="FFFF0000"/>
      <name val="Calibri"/>
      <family val="2"/>
    </font>
    <font>
      <b/>
      <sz val="12"/>
      <color theme="1"/>
      <name val="Calibri"/>
      <family val="2"/>
    </font>
    <font>
      <b/>
      <i/>
      <sz val="11"/>
      <color theme="1"/>
      <name val="Calibri"/>
      <family val="2"/>
    </font>
    <font>
      <sz val="8"/>
      <color theme="1"/>
      <name val="Calibri"/>
      <family val="2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i/>
      <sz val="11"/>
      <color theme="1"/>
      <name val="Calibri"/>
      <family val="2"/>
    </font>
    <font>
      <b/>
      <sz val="11"/>
      <color theme="1"/>
      <name val="Calibri"/>
      <family val="2"/>
    </font>
    <font>
      <b/>
      <i/>
      <sz val="12"/>
      <color theme="1"/>
      <name val="Calibri"/>
      <family val="2"/>
    </font>
    <font>
      <b/>
      <i/>
      <sz val="11"/>
      <color rgb="FFFF0000"/>
      <name val="Calibri"/>
      <family val="2"/>
    </font>
    <font>
      <b/>
      <i/>
      <sz val="11"/>
      <color theme="1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7F7F7F"/>
        <bgColor rgb="FF7F7F7F"/>
      </patternFill>
    </fill>
    <fill>
      <patternFill patternType="solid">
        <fgColor rgb="FFFFC000"/>
        <bgColor rgb="FFFFC000"/>
      </patternFill>
    </fill>
    <fill>
      <patternFill patternType="solid">
        <fgColor theme="9"/>
        <bgColor theme="9"/>
      </patternFill>
    </fill>
    <fill>
      <patternFill patternType="solid">
        <fgColor theme="0" tint="-0.14999847407452621"/>
        <bgColor indexed="64"/>
      </patternFill>
    </fill>
  </fills>
  <borders count="33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2">
    <xf numFmtId="0" fontId="0" fillId="0" borderId="0" xfId="0" applyFont="1" applyAlignment="1"/>
    <xf numFmtId="0" fontId="3" fillId="0" borderId="0" xfId="0" applyFont="1"/>
    <xf numFmtId="0" fontId="3" fillId="2" borderId="4" xfId="0" applyFont="1" applyFill="1" applyBorder="1"/>
    <xf numFmtId="0" fontId="9" fillId="2" borderId="5" xfId="0" applyFont="1" applyFill="1" applyBorder="1" applyAlignment="1">
      <alignment vertical="center" wrapText="1"/>
    </xf>
    <xf numFmtId="0" fontId="9" fillId="2" borderId="5" xfId="0" applyFont="1" applyFill="1" applyBorder="1" applyAlignment="1">
      <alignment horizontal="center" vertical="center" wrapText="1"/>
    </xf>
    <xf numFmtId="4" fontId="10" fillId="0" borderId="0" xfId="0" applyNumberFormat="1" applyFont="1" applyAlignment="1">
      <alignment vertical="top"/>
    </xf>
    <xf numFmtId="164" fontId="11" fillId="4" borderId="6" xfId="0" applyNumberFormat="1" applyFont="1" applyFill="1" applyBorder="1" applyAlignment="1">
      <alignment vertical="center" wrapText="1"/>
    </xf>
    <xf numFmtId="0" fontId="11" fillId="2" borderId="6" xfId="0" applyFont="1" applyFill="1" applyBorder="1" applyAlignment="1">
      <alignment vertical="center" wrapText="1"/>
    </xf>
    <xf numFmtId="2" fontId="11" fillId="2" borderId="6" xfId="0" applyNumberFormat="1" applyFont="1" applyFill="1" applyBorder="1" applyAlignment="1">
      <alignment vertical="center" wrapText="1"/>
    </xf>
    <xf numFmtId="164" fontId="11" fillId="2" borderId="6" xfId="0" applyNumberFormat="1" applyFont="1" applyFill="1" applyBorder="1" applyAlignment="1">
      <alignment vertical="center" wrapText="1"/>
    </xf>
    <xf numFmtId="0" fontId="13" fillId="2" borderId="7" xfId="0" applyFont="1" applyFill="1" applyBorder="1" applyAlignment="1">
      <alignment vertical="center" wrapText="1"/>
    </xf>
    <xf numFmtId="164" fontId="12" fillId="2" borderId="8" xfId="0" applyNumberFormat="1" applyFont="1" applyFill="1" applyBorder="1" applyAlignment="1">
      <alignment vertical="center" wrapText="1"/>
    </xf>
    <xf numFmtId="0" fontId="13" fillId="2" borderId="9" xfId="0" applyFont="1" applyFill="1" applyBorder="1" applyAlignment="1">
      <alignment vertical="center" wrapText="1"/>
    </xf>
    <xf numFmtId="49" fontId="10" fillId="0" borderId="0" xfId="0" applyNumberFormat="1" applyFont="1" applyAlignment="1">
      <alignment vertical="top" wrapText="1"/>
    </xf>
    <xf numFmtId="2" fontId="17" fillId="4" borderId="6" xfId="0" applyNumberFormat="1" applyFont="1" applyFill="1" applyBorder="1" applyAlignment="1">
      <alignment vertical="center" wrapText="1"/>
    </xf>
    <xf numFmtId="0" fontId="3" fillId="2" borderId="19" xfId="0" applyFont="1" applyFill="1" applyBorder="1"/>
    <xf numFmtId="0" fontId="3" fillId="2" borderId="2" xfId="0" applyFont="1" applyFill="1" applyBorder="1"/>
    <xf numFmtId="0" fontId="3" fillId="2" borderId="20" xfId="0" applyFont="1" applyFill="1" applyBorder="1"/>
    <xf numFmtId="0" fontId="3" fillId="2" borderId="15" xfId="0" applyFont="1" applyFill="1" applyBorder="1"/>
    <xf numFmtId="0" fontId="3" fillId="2" borderId="10" xfId="0" applyFont="1" applyFill="1" applyBorder="1"/>
    <xf numFmtId="0" fontId="3" fillId="2" borderId="16" xfId="0" applyFont="1" applyFill="1" applyBorder="1"/>
    <xf numFmtId="0" fontId="3" fillId="2" borderId="17" xfId="0" applyFont="1" applyFill="1" applyBorder="1"/>
    <xf numFmtId="0" fontId="3" fillId="2" borderId="18" xfId="0" applyFont="1" applyFill="1" applyBorder="1"/>
    <xf numFmtId="0" fontId="9" fillId="2" borderId="21" xfId="0" applyFont="1" applyFill="1" applyBorder="1" applyAlignment="1">
      <alignment vertical="center" wrapText="1"/>
    </xf>
    <xf numFmtId="0" fontId="9" fillId="2" borderId="22" xfId="0" applyFont="1" applyFill="1" applyBorder="1" applyAlignment="1">
      <alignment horizontal="center" vertical="center" wrapText="1"/>
    </xf>
    <xf numFmtId="0" fontId="12" fillId="4" borderId="23" xfId="0" applyFont="1" applyFill="1" applyBorder="1" applyAlignment="1">
      <alignment horizontal="center" vertical="center" wrapText="1"/>
    </xf>
    <xf numFmtId="0" fontId="11" fillId="2" borderId="25" xfId="0" applyFont="1" applyFill="1" applyBorder="1" applyAlignment="1">
      <alignment horizontal="center" vertical="center" wrapText="1"/>
    </xf>
    <xf numFmtId="164" fontId="11" fillId="2" borderId="24" xfId="0" applyNumberFormat="1" applyFont="1" applyFill="1" applyBorder="1" applyAlignment="1">
      <alignment vertical="center" wrapText="1"/>
    </xf>
    <xf numFmtId="0" fontId="13" fillId="2" borderId="19" xfId="0" applyFont="1" applyFill="1" applyBorder="1" applyAlignment="1">
      <alignment vertical="center" wrapText="1"/>
    </xf>
    <xf numFmtId="0" fontId="13" fillId="2" borderId="2" xfId="0" applyFont="1" applyFill="1" applyBorder="1" applyAlignment="1">
      <alignment vertical="center" wrapText="1"/>
    </xf>
    <xf numFmtId="164" fontId="12" fillId="5" borderId="26" xfId="0" applyNumberFormat="1" applyFont="1" applyFill="1" applyBorder="1" applyAlignment="1">
      <alignment vertical="center" wrapText="1"/>
    </xf>
    <xf numFmtId="0" fontId="3" fillId="2" borderId="15" xfId="0" applyFont="1" applyFill="1" applyBorder="1" applyAlignment="1">
      <alignment horizontal="center" wrapText="1"/>
    </xf>
    <xf numFmtId="0" fontId="3" fillId="2" borderId="10" xfId="0" applyFont="1" applyFill="1" applyBorder="1" applyAlignment="1">
      <alignment horizontal="center" wrapText="1"/>
    </xf>
    <xf numFmtId="0" fontId="3" fillId="2" borderId="16" xfId="0" applyFont="1" applyFill="1" applyBorder="1" applyAlignment="1">
      <alignment horizontal="center" wrapText="1"/>
    </xf>
    <xf numFmtId="0" fontId="2" fillId="7" borderId="30" xfId="0" applyFont="1" applyFill="1" applyBorder="1" applyAlignment="1"/>
    <xf numFmtId="164" fontId="11" fillId="3" borderId="6" xfId="0" applyNumberFormat="1" applyFont="1" applyFill="1" applyBorder="1" applyAlignment="1" applyProtection="1">
      <alignment vertical="center" wrapText="1"/>
      <protection locked="0"/>
    </xf>
    <xf numFmtId="164" fontId="11" fillId="4" borderId="31" xfId="0" applyNumberFormat="1" applyFont="1" applyFill="1" applyBorder="1" applyAlignment="1">
      <alignment vertical="center" wrapText="1"/>
    </xf>
    <xf numFmtId="0" fontId="12" fillId="4" borderId="32" xfId="0" applyFont="1" applyFill="1" applyBorder="1" applyAlignment="1">
      <alignment vertical="center" wrapText="1"/>
    </xf>
    <xf numFmtId="2" fontId="12" fillId="4" borderId="6" xfId="0" applyNumberFormat="1" applyFont="1" applyFill="1" applyBorder="1" applyAlignment="1">
      <alignment vertical="center" wrapText="1"/>
    </xf>
    <xf numFmtId="4" fontId="12" fillId="0" borderId="0" xfId="0" applyNumberFormat="1" applyFont="1" applyAlignment="1">
      <alignment vertical="top"/>
    </xf>
    <xf numFmtId="0" fontId="7" fillId="2" borderId="28" xfId="0" applyFont="1" applyFill="1" applyBorder="1" applyAlignment="1">
      <alignment horizontal="right" wrapText="1"/>
    </xf>
    <xf numFmtId="0" fontId="7" fillId="2" borderId="29" xfId="0" applyFont="1" applyFill="1" applyBorder="1" applyAlignment="1">
      <alignment horizontal="right" wrapText="1"/>
    </xf>
    <xf numFmtId="0" fontId="8" fillId="2" borderId="15" xfId="0" applyFont="1" applyFill="1" applyBorder="1" applyAlignment="1">
      <alignment horizontal="center" vertical="center" wrapText="1"/>
    </xf>
    <xf numFmtId="0" fontId="2" fillId="0" borderId="10" xfId="0" applyFont="1" applyBorder="1"/>
    <xf numFmtId="0" fontId="2" fillId="0" borderId="15" xfId="0" applyFont="1" applyBorder="1"/>
    <xf numFmtId="0" fontId="14" fillId="2" borderId="15" xfId="0" applyFont="1" applyFill="1" applyBorder="1" applyAlignment="1">
      <alignment horizontal="right" vertical="center" wrapText="1"/>
    </xf>
    <xf numFmtId="164" fontId="15" fillId="6" borderId="11" xfId="0" applyNumberFormat="1" applyFont="1" applyFill="1" applyBorder="1" applyAlignment="1">
      <alignment horizontal="center" vertical="center" wrapText="1"/>
    </xf>
    <xf numFmtId="0" fontId="2" fillId="0" borderId="27" xfId="0" applyFont="1" applyBorder="1"/>
    <xf numFmtId="0" fontId="1" fillId="2" borderId="12" xfId="0" applyFont="1" applyFill="1" applyBorder="1" applyAlignment="1">
      <alignment horizontal="center" wrapText="1"/>
    </xf>
    <xf numFmtId="0" fontId="2" fillId="0" borderId="13" xfId="0" applyFont="1" applyBorder="1"/>
    <xf numFmtId="0" fontId="2" fillId="0" borderId="14" xfId="0" applyFont="1" applyBorder="1"/>
    <xf numFmtId="0" fontId="4" fillId="2" borderId="15" xfId="0" applyFont="1" applyFill="1" applyBorder="1" applyAlignment="1">
      <alignment horizontal="center" vertical="center" wrapText="1"/>
    </xf>
    <xf numFmtId="0" fontId="2" fillId="0" borderId="16" xfId="0" applyFont="1" applyBorder="1"/>
    <xf numFmtId="0" fontId="5" fillId="2" borderId="17" xfId="0" applyFont="1" applyFill="1" applyBorder="1" applyAlignment="1">
      <alignment horizontal="center" vertical="top" wrapText="1"/>
    </xf>
    <xf numFmtId="0" fontId="2" fillId="0" borderId="4" xfId="0" applyFont="1" applyBorder="1"/>
    <xf numFmtId="0" fontId="2" fillId="0" borderId="18" xfId="0" applyFont="1" applyBorder="1"/>
    <xf numFmtId="0" fontId="6" fillId="2" borderId="15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20" xfId="0" applyFont="1" applyBorder="1"/>
    <xf numFmtId="0" fontId="2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670"/>
  <sheetViews>
    <sheetView tabSelected="1" topLeftCell="A37" workbookViewId="0">
      <selection activeCell="F7" sqref="F7"/>
    </sheetView>
  </sheetViews>
  <sheetFormatPr baseColWidth="10" defaultColWidth="14.44140625" defaultRowHeight="15" customHeight="1" x14ac:dyDescent="0.3"/>
  <cols>
    <col min="1" max="1" width="7.6640625" customWidth="1"/>
    <col min="2" max="2" width="64" customWidth="1"/>
    <col min="3" max="6" width="14.5546875" customWidth="1"/>
    <col min="7" max="7" width="16.33203125" customWidth="1"/>
    <col min="8" max="26" width="11.44140625" customWidth="1"/>
  </cols>
  <sheetData>
    <row r="1" spans="1:26" ht="15" customHeight="1" x14ac:dyDescent="0.3">
      <c r="A1" s="48" t="s">
        <v>0</v>
      </c>
      <c r="B1" s="49"/>
      <c r="C1" s="49"/>
      <c r="D1" s="49"/>
      <c r="E1" s="49"/>
      <c r="F1" s="49"/>
      <c r="G1" s="50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 x14ac:dyDescent="0.3">
      <c r="A2" s="51" t="s">
        <v>36</v>
      </c>
      <c r="B2" s="43"/>
      <c r="C2" s="43"/>
      <c r="D2" s="43"/>
      <c r="E2" s="43"/>
      <c r="F2" s="43"/>
      <c r="G2" s="5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customHeight="1" thickBot="1" x14ac:dyDescent="0.35">
      <c r="A3" s="53" t="s">
        <v>95</v>
      </c>
      <c r="B3" s="54"/>
      <c r="C3" s="54"/>
      <c r="D3" s="54"/>
      <c r="E3" s="54"/>
      <c r="F3" s="54"/>
      <c r="G3" s="55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 x14ac:dyDescent="0.3">
      <c r="A4" s="15"/>
      <c r="B4" s="16"/>
      <c r="C4" s="16"/>
      <c r="D4" s="16"/>
      <c r="E4" s="16"/>
      <c r="F4" s="16"/>
      <c r="G4" s="17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customHeight="1" x14ac:dyDescent="0.3">
      <c r="A5" s="56" t="s">
        <v>1</v>
      </c>
      <c r="B5" s="43"/>
      <c r="C5" s="43"/>
      <c r="D5" s="43"/>
      <c r="E5" s="43"/>
      <c r="F5" s="43"/>
      <c r="G5" s="52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 x14ac:dyDescent="0.3">
      <c r="A6" s="57" t="s">
        <v>2</v>
      </c>
      <c r="B6" s="43"/>
      <c r="C6" s="43"/>
      <c r="D6" s="43"/>
      <c r="E6" s="43"/>
      <c r="F6" s="43"/>
      <c r="G6" s="52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 thickBot="1" x14ac:dyDescent="0.35">
      <c r="A7" s="18"/>
      <c r="B7" s="19"/>
      <c r="C7" s="19"/>
      <c r="D7" s="19"/>
      <c r="E7" s="19"/>
      <c r="F7" s="19"/>
      <c r="G7" s="20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" customHeight="1" x14ac:dyDescent="0.3">
      <c r="A8" s="42" t="s">
        <v>3</v>
      </c>
      <c r="B8" s="43"/>
      <c r="C8" s="58"/>
      <c r="D8" s="59"/>
      <c r="E8" s="59"/>
      <c r="F8" s="59"/>
      <c r="G8" s="60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 thickBot="1" x14ac:dyDescent="0.35">
      <c r="A9" s="44"/>
      <c r="B9" s="43"/>
      <c r="C9" s="61"/>
      <c r="D9" s="54"/>
      <c r="E9" s="54"/>
      <c r="F9" s="54"/>
      <c r="G9" s="55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customHeight="1" thickBot="1" x14ac:dyDescent="0.35">
      <c r="A10" s="21"/>
      <c r="B10" s="2"/>
      <c r="C10" s="2"/>
      <c r="D10" s="2"/>
      <c r="E10" s="2"/>
      <c r="F10" s="2"/>
      <c r="G10" s="22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34.950000000000003" customHeight="1" thickBot="1" x14ac:dyDescent="0.35">
      <c r="A11" s="23" t="s">
        <v>4</v>
      </c>
      <c r="B11" s="3" t="s">
        <v>5</v>
      </c>
      <c r="C11" s="4" t="s">
        <v>6</v>
      </c>
      <c r="D11" s="4" t="s">
        <v>7</v>
      </c>
      <c r="E11" s="4" t="s">
        <v>8</v>
      </c>
      <c r="F11" s="4" t="s">
        <v>9</v>
      </c>
      <c r="G11" s="24" t="s">
        <v>10</v>
      </c>
      <c r="H11" s="1"/>
      <c r="I11" s="1"/>
      <c r="J11" s="1"/>
      <c r="K11" s="5"/>
      <c r="L11" s="1"/>
      <c r="M11" s="5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customHeight="1" x14ac:dyDescent="0.3">
      <c r="A12" s="25">
        <v>1</v>
      </c>
      <c r="B12" s="38" t="s">
        <v>37</v>
      </c>
      <c r="C12" s="6"/>
      <c r="D12" s="6"/>
      <c r="E12" s="6"/>
      <c r="F12" s="36"/>
      <c r="G12" s="37"/>
      <c r="H12" s="1"/>
      <c r="I12" s="1"/>
      <c r="J12" s="1"/>
      <c r="K12" s="5"/>
      <c r="L12" s="1"/>
      <c r="M12" s="5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 x14ac:dyDescent="0.3">
      <c r="A13" s="26" t="s">
        <v>11</v>
      </c>
      <c r="B13" s="7" t="s">
        <v>69</v>
      </c>
      <c r="C13" s="8">
        <v>1</v>
      </c>
      <c r="D13" s="9">
        <v>3547.56</v>
      </c>
      <c r="E13" s="9">
        <f>ROUND(D13*C13,2)</f>
        <v>3547.56</v>
      </c>
      <c r="F13" s="35">
        <v>0</v>
      </c>
      <c r="G13" s="27">
        <f t="shared" ref="G13" si="0">IF(F13&gt;D13,F13/0,ROUND(C13*F13,2))</f>
        <v>0</v>
      </c>
      <c r="H13" s="1"/>
      <c r="I13" s="1"/>
      <c r="J13" s="1"/>
      <c r="K13" s="5"/>
      <c r="L13" s="1"/>
      <c r="M13" s="5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 x14ac:dyDescent="0.3">
      <c r="A14" s="26" t="s">
        <v>12</v>
      </c>
      <c r="B14" s="7" t="s">
        <v>38</v>
      </c>
      <c r="C14" s="8">
        <v>1</v>
      </c>
      <c r="D14" s="9">
        <v>2824.39</v>
      </c>
      <c r="E14" s="9">
        <f t="shared" ref="E14:E46" si="1">ROUND(D14*C14,2)</f>
        <v>2824.39</v>
      </c>
      <c r="F14" s="35">
        <v>0</v>
      </c>
      <c r="G14" s="27">
        <f t="shared" ref="G14:G46" si="2">IF(F14&gt;D14,F14/0,ROUND(C14*F14,2))</f>
        <v>0</v>
      </c>
      <c r="H14" s="1"/>
      <c r="I14" s="1"/>
      <c r="J14" s="1"/>
      <c r="K14" s="5"/>
      <c r="L14" s="1"/>
      <c r="M14" s="5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 x14ac:dyDescent="0.3">
      <c r="A15" s="26" t="s">
        <v>19</v>
      </c>
      <c r="B15" s="7" t="s">
        <v>39</v>
      </c>
      <c r="C15" s="8">
        <v>1</v>
      </c>
      <c r="D15" s="9">
        <v>2499.11</v>
      </c>
      <c r="E15" s="9">
        <f t="shared" si="1"/>
        <v>2499.11</v>
      </c>
      <c r="F15" s="35">
        <v>0</v>
      </c>
      <c r="G15" s="27">
        <f t="shared" si="2"/>
        <v>0</v>
      </c>
      <c r="H15" s="1"/>
      <c r="I15" s="1"/>
      <c r="J15" s="1"/>
      <c r="K15" s="5"/>
      <c r="L15" s="1"/>
      <c r="M15" s="5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 x14ac:dyDescent="0.3">
      <c r="A16" s="26" t="s">
        <v>20</v>
      </c>
      <c r="B16" s="7" t="s">
        <v>40</v>
      </c>
      <c r="C16" s="8">
        <v>1</v>
      </c>
      <c r="D16" s="9">
        <v>1414.35</v>
      </c>
      <c r="E16" s="9">
        <f t="shared" si="1"/>
        <v>1414.35</v>
      </c>
      <c r="F16" s="35">
        <v>0</v>
      </c>
      <c r="G16" s="27">
        <f t="shared" si="2"/>
        <v>0</v>
      </c>
      <c r="H16" s="1"/>
      <c r="I16" s="1"/>
      <c r="J16" s="1"/>
      <c r="K16" s="5"/>
      <c r="L16" s="1"/>
      <c r="M16" s="39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 x14ac:dyDescent="0.3">
      <c r="A17" s="26" t="s">
        <v>21</v>
      </c>
      <c r="B17" s="7" t="s">
        <v>70</v>
      </c>
      <c r="C17" s="8">
        <v>1</v>
      </c>
      <c r="D17" s="9">
        <v>11344.6</v>
      </c>
      <c r="E17" s="9">
        <f t="shared" ref="E17:E21" si="3">ROUND(D17*C17,2)</f>
        <v>11344.6</v>
      </c>
      <c r="F17" s="35">
        <v>0</v>
      </c>
      <c r="G17" s="27">
        <f t="shared" ref="G17:G21" si="4">IF(F17&gt;D17,F17/0,ROUND(C17*F17,2))</f>
        <v>0</v>
      </c>
      <c r="H17" s="1"/>
      <c r="I17" s="1"/>
      <c r="J17" s="1"/>
      <c r="K17" s="5"/>
      <c r="L17" s="1"/>
      <c r="M17" s="39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 x14ac:dyDescent="0.3">
      <c r="A18" s="26" t="s">
        <v>22</v>
      </c>
      <c r="B18" s="7" t="s">
        <v>71</v>
      </c>
      <c r="C18" s="8">
        <v>1</v>
      </c>
      <c r="D18" s="9">
        <v>13224.4</v>
      </c>
      <c r="E18" s="9">
        <f t="shared" si="3"/>
        <v>13224.4</v>
      </c>
      <c r="F18" s="35">
        <v>0</v>
      </c>
      <c r="G18" s="27">
        <f t="shared" si="4"/>
        <v>0</v>
      </c>
      <c r="H18" s="1"/>
      <c r="I18" s="1"/>
      <c r="J18" s="1"/>
      <c r="K18" s="5"/>
      <c r="L18" s="1"/>
      <c r="M18" s="39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 x14ac:dyDescent="0.3">
      <c r="A19" s="26" t="s">
        <v>77</v>
      </c>
      <c r="B19" s="7" t="s">
        <v>72</v>
      </c>
      <c r="C19" s="8">
        <v>1</v>
      </c>
      <c r="D19" s="9">
        <v>2661.57</v>
      </c>
      <c r="E19" s="9">
        <f t="shared" si="3"/>
        <v>2661.57</v>
      </c>
      <c r="F19" s="35">
        <v>0</v>
      </c>
      <c r="G19" s="27">
        <f t="shared" si="4"/>
        <v>0</v>
      </c>
      <c r="H19" s="1"/>
      <c r="I19" s="1"/>
      <c r="J19" s="1"/>
      <c r="K19" s="5"/>
      <c r="L19" s="1"/>
      <c r="M19" s="39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 x14ac:dyDescent="0.3">
      <c r="A20" s="26" t="s">
        <v>78</v>
      </c>
      <c r="B20" s="7" t="s">
        <v>73</v>
      </c>
      <c r="C20" s="8">
        <v>1</v>
      </c>
      <c r="D20" s="9">
        <v>1848.15</v>
      </c>
      <c r="E20" s="9">
        <f t="shared" si="3"/>
        <v>1848.15</v>
      </c>
      <c r="F20" s="35">
        <v>0</v>
      </c>
      <c r="G20" s="27">
        <f t="shared" si="4"/>
        <v>0</v>
      </c>
      <c r="H20" s="1"/>
      <c r="I20" s="1"/>
      <c r="J20" s="1"/>
      <c r="K20" s="5"/>
      <c r="L20" s="1"/>
      <c r="M20" s="39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 x14ac:dyDescent="0.3">
      <c r="A21" s="26" t="s">
        <v>79</v>
      </c>
      <c r="B21" s="7" t="s">
        <v>74</v>
      </c>
      <c r="C21" s="8">
        <v>1</v>
      </c>
      <c r="D21" s="9">
        <v>24249.599999999999</v>
      </c>
      <c r="E21" s="9">
        <f t="shared" si="3"/>
        <v>24249.599999999999</v>
      </c>
      <c r="F21" s="35">
        <v>0</v>
      </c>
      <c r="G21" s="27">
        <f t="shared" si="4"/>
        <v>0</v>
      </c>
      <c r="H21" s="1"/>
      <c r="I21" s="1"/>
      <c r="J21" s="1"/>
      <c r="K21" s="5"/>
      <c r="L21" s="1"/>
      <c r="M21" s="39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 x14ac:dyDescent="0.3">
      <c r="A22" s="26" t="s">
        <v>80</v>
      </c>
      <c r="B22" s="7" t="s">
        <v>75</v>
      </c>
      <c r="C22" s="8">
        <v>1</v>
      </c>
      <c r="D22" s="9">
        <v>9786.6</v>
      </c>
      <c r="E22" s="9">
        <f t="shared" si="1"/>
        <v>9786.6</v>
      </c>
      <c r="F22" s="35">
        <v>0</v>
      </c>
      <c r="G22" s="27">
        <f t="shared" si="2"/>
        <v>0</v>
      </c>
      <c r="H22" s="1"/>
      <c r="I22" s="1"/>
      <c r="J22" s="1"/>
      <c r="K22" s="5"/>
      <c r="L22" s="1"/>
      <c r="M22" s="5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 thickBot="1" x14ac:dyDescent="0.35">
      <c r="A23" s="26" t="s">
        <v>81</v>
      </c>
      <c r="B23" s="7" t="s">
        <v>76</v>
      </c>
      <c r="C23" s="8">
        <v>1</v>
      </c>
      <c r="D23" s="9">
        <v>2265.2199999999998</v>
      </c>
      <c r="E23" s="9">
        <f t="shared" si="1"/>
        <v>2265.2199999999998</v>
      </c>
      <c r="F23" s="35">
        <v>0</v>
      </c>
      <c r="G23" s="27">
        <f t="shared" si="2"/>
        <v>0</v>
      </c>
      <c r="H23" s="1"/>
      <c r="I23" s="1"/>
      <c r="J23" s="1"/>
      <c r="K23" s="5"/>
      <c r="L23" s="1"/>
      <c r="M23" s="5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 x14ac:dyDescent="0.3">
      <c r="A24" s="25">
        <v>2</v>
      </c>
      <c r="B24" s="38" t="s">
        <v>61</v>
      </c>
      <c r="C24" s="6"/>
      <c r="D24" s="6"/>
      <c r="E24" s="6"/>
      <c r="F24" s="36"/>
      <c r="G24" s="37"/>
      <c r="H24" s="1"/>
      <c r="I24" s="1"/>
      <c r="J24" s="1"/>
      <c r="K24" s="5"/>
      <c r="L24" s="1"/>
      <c r="M24" s="5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 x14ac:dyDescent="0.3">
      <c r="A25" s="26" t="s">
        <v>13</v>
      </c>
      <c r="B25" s="7" t="s">
        <v>41</v>
      </c>
      <c r="C25" s="8">
        <v>12</v>
      </c>
      <c r="D25" s="9">
        <v>2068.1</v>
      </c>
      <c r="E25" s="9">
        <f t="shared" si="1"/>
        <v>24817.200000000001</v>
      </c>
      <c r="F25" s="35">
        <v>0</v>
      </c>
      <c r="G25" s="27">
        <f t="shared" si="2"/>
        <v>0</v>
      </c>
      <c r="H25" s="1"/>
      <c r="I25" s="1"/>
      <c r="J25" s="1"/>
      <c r="K25" s="5"/>
      <c r="L25" s="1"/>
      <c r="M25" s="5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 x14ac:dyDescent="0.3">
      <c r="A26" s="26" t="s">
        <v>14</v>
      </c>
      <c r="B26" s="7" t="s">
        <v>42</v>
      </c>
      <c r="C26" s="8">
        <v>12</v>
      </c>
      <c r="D26" s="9">
        <v>937.01</v>
      </c>
      <c r="E26" s="9">
        <f t="shared" si="1"/>
        <v>11244.12</v>
      </c>
      <c r="F26" s="35">
        <v>0</v>
      </c>
      <c r="G26" s="27">
        <f t="shared" si="2"/>
        <v>0</v>
      </c>
      <c r="H26" s="1"/>
      <c r="I26" s="1"/>
      <c r="J26" s="1"/>
      <c r="K26" s="5"/>
      <c r="L26" s="1"/>
      <c r="M26" s="5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x14ac:dyDescent="0.3">
      <c r="A27" s="26" t="s">
        <v>17</v>
      </c>
      <c r="B27" s="7" t="s">
        <v>43</v>
      </c>
      <c r="C27" s="8">
        <v>12</v>
      </c>
      <c r="D27" s="9">
        <v>225.55</v>
      </c>
      <c r="E27" s="9">
        <f t="shared" si="1"/>
        <v>2706.6</v>
      </c>
      <c r="F27" s="35">
        <v>0</v>
      </c>
      <c r="G27" s="27">
        <f t="shared" si="2"/>
        <v>0</v>
      </c>
      <c r="H27" s="1"/>
      <c r="I27" s="1"/>
      <c r="J27" s="1"/>
      <c r="K27" s="5"/>
      <c r="L27" s="1"/>
      <c r="M27" s="5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 x14ac:dyDescent="0.3">
      <c r="A28" s="26" t="s">
        <v>23</v>
      </c>
      <c r="B28" s="7" t="s">
        <v>44</v>
      </c>
      <c r="C28" s="8">
        <v>12</v>
      </c>
      <c r="D28" s="9">
        <v>266.70999999999998</v>
      </c>
      <c r="E28" s="9">
        <f t="shared" si="1"/>
        <v>3200.52</v>
      </c>
      <c r="F28" s="35">
        <v>0</v>
      </c>
      <c r="G28" s="27">
        <f t="shared" si="2"/>
        <v>0</v>
      </c>
      <c r="H28" s="1"/>
      <c r="I28" s="1"/>
      <c r="J28" s="1"/>
      <c r="K28" s="5"/>
      <c r="L28" s="1"/>
      <c r="M28" s="5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 x14ac:dyDescent="0.3">
      <c r="A29" s="26" t="s">
        <v>24</v>
      </c>
      <c r="B29" s="7" t="s">
        <v>45</v>
      </c>
      <c r="C29" s="8">
        <v>12</v>
      </c>
      <c r="D29" s="9">
        <v>1018.99</v>
      </c>
      <c r="E29" s="9">
        <f t="shared" si="1"/>
        <v>12227.88</v>
      </c>
      <c r="F29" s="35">
        <v>0</v>
      </c>
      <c r="G29" s="27">
        <f t="shared" si="2"/>
        <v>0</v>
      </c>
      <c r="H29" s="1"/>
      <c r="I29" s="1"/>
      <c r="J29" s="1"/>
      <c r="K29" s="5"/>
      <c r="L29" s="1"/>
      <c r="M29" s="5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 x14ac:dyDescent="0.3">
      <c r="A30" s="26" t="s">
        <v>25</v>
      </c>
      <c r="B30" s="7" t="s">
        <v>82</v>
      </c>
      <c r="C30" s="8">
        <v>12</v>
      </c>
      <c r="D30" s="9">
        <v>1405.52</v>
      </c>
      <c r="E30" s="9">
        <f t="shared" si="1"/>
        <v>16866.240000000002</v>
      </c>
      <c r="F30" s="35">
        <v>0</v>
      </c>
      <c r="G30" s="27">
        <f t="shared" si="2"/>
        <v>0</v>
      </c>
      <c r="H30" s="1"/>
      <c r="I30" s="1"/>
      <c r="J30" s="1"/>
      <c r="K30" s="5"/>
      <c r="L30" s="1"/>
      <c r="M30" s="5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x14ac:dyDescent="0.3">
      <c r="A31" s="26" t="s">
        <v>26</v>
      </c>
      <c r="B31" s="7" t="s">
        <v>83</v>
      </c>
      <c r="C31" s="8">
        <v>4</v>
      </c>
      <c r="D31" s="9">
        <v>6707.61</v>
      </c>
      <c r="E31" s="9">
        <f t="shared" si="1"/>
        <v>26830.44</v>
      </c>
      <c r="F31" s="35">
        <v>0</v>
      </c>
      <c r="G31" s="27">
        <f t="shared" si="2"/>
        <v>0</v>
      </c>
      <c r="H31" s="1"/>
      <c r="I31" s="1"/>
      <c r="J31" s="1"/>
      <c r="K31" s="5"/>
      <c r="L31" s="1"/>
      <c r="M31" s="5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x14ac:dyDescent="0.3">
      <c r="A32" s="26" t="s">
        <v>27</v>
      </c>
      <c r="B32" s="7" t="s">
        <v>84</v>
      </c>
      <c r="C32" s="8">
        <v>1</v>
      </c>
      <c r="D32" s="9">
        <v>2495.11</v>
      </c>
      <c r="E32" s="9">
        <f t="shared" ref="E32:E33" si="5">ROUND(D32*C32,2)</f>
        <v>2495.11</v>
      </c>
      <c r="F32" s="35">
        <v>0</v>
      </c>
      <c r="G32" s="27">
        <f t="shared" ref="G32:G33" si="6">IF(F32&gt;D32,F32/0,ROUND(C32*F32,2))</f>
        <v>0</v>
      </c>
      <c r="H32" s="1"/>
      <c r="I32" s="1"/>
      <c r="J32" s="1"/>
      <c r="K32" s="5"/>
      <c r="L32" s="1"/>
      <c r="M32" s="5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 x14ac:dyDescent="0.3">
      <c r="A33" s="26" t="s">
        <v>28</v>
      </c>
      <c r="B33" s="7" t="s">
        <v>46</v>
      </c>
      <c r="C33" s="8">
        <v>2</v>
      </c>
      <c r="D33" s="9">
        <v>4446.76</v>
      </c>
      <c r="E33" s="9">
        <f t="shared" si="5"/>
        <v>8893.52</v>
      </c>
      <c r="F33" s="35">
        <v>0</v>
      </c>
      <c r="G33" s="27">
        <f t="shared" si="6"/>
        <v>0</v>
      </c>
      <c r="H33" s="1"/>
      <c r="I33" s="1"/>
      <c r="J33" s="1"/>
      <c r="K33" s="5"/>
      <c r="L33" s="1"/>
      <c r="M33" s="5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 thickBot="1" x14ac:dyDescent="0.35">
      <c r="A34" s="26" t="s">
        <v>29</v>
      </c>
      <c r="B34" s="7" t="s">
        <v>47</v>
      </c>
      <c r="C34" s="8">
        <v>1</v>
      </c>
      <c r="D34" s="9">
        <v>2141.71</v>
      </c>
      <c r="E34" s="9">
        <f t="shared" si="1"/>
        <v>2141.71</v>
      </c>
      <c r="F34" s="35">
        <v>0</v>
      </c>
      <c r="G34" s="27">
        <f t="shared" si="2"/>
        <v>0</v>
      </c>
      <c r="H34" s="1"/>
      <c r="I34" s="1"/>
      <c r="J34" s="1"/>
      <c r="K34" s="5"/>
      <c r="L34" s="1"/>
      <c r="M34" s="5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 x14ac:dyDescent="0.3">
      <c r="A35" s="25">
        <v>3</v>
      </c>
      <c r="B35" s="38" t="s">
        <v>62</v>
      </c>
      <c r="C35" s="6"/>
      <c r="D35" s="6"/>
      <c r="E35" s="6"/>
      <c r="F35" s="36"/>
      <c r="G35" s="37"/>
      <c r="H35" s="1"/>
      <c r="I35" s="1"/>
      <c r="J35" s="1"/>
      <c r="K35" s="5"/>
      <c r="L35" s="1"/>
      <c r="M35" s="5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 x14ac:dyDescent="0.3">
      <c r="A36" s="26" t="s">
        <v>15</v>
      </c>
      <c r="B36" s="7" t="s">
        <v>48</v>
      </c>
      <c r="C36" s="8">
        <v>12</v>
      </c>
      <c r="D36" s="9">
        <v>702.77</v>
      </c>
      <c r="E36" s="9">
        <f t="shared" si="1"/>
        <v>8433.24</v>
      </c>
      <c r="F36" s="35">
        <v>0</v>
      </c>
      <c r="G36" s="27">
        <f t="shared" si="2"/>
        <v>0</v>
      </c>
      <c r="H36" s="1"/>
      <c r="I36" s="1"/>
      <c r="J36" s="1"/>
      <c r="K36" s="5"/>
      <c r="L36" s="1"/>
      <c r="M36" s="5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 x14ac:dyDescent="0.3">
      <c r="A37" s="26" t="s">
        <v>30</v>
      </c>
      <c r="B37" s="7" t="s">
        <v>49</v>
      </c>
      <c r="C37" s="8">
        <v>3</v>
      </c>
      <c r="D37" s="9">
        <v>4966.1099999999997</v>
      </c>
      <c r="E37" s="9">
        <f t="shared" si="1"/>
        <v>14898.33</v>
      </c>
      <c r="F37" s="35">
        <v>0</v>
      </c>
      <c r="G37" s="27">
        <f t="shared" si="2"/>
        <v>0</v>
      </c>
      <c r="H37" s="1"/>
      <c r="I37" s="1"/>
      <c r="J37" s="1"/>
      <c r="K37" s="5"/>
      <c r="L37" s="1"/>
      <c r="M37" s="5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 x14ac:dyDescent="0.3">
      <c r="A38" s="26" t="s">
        <v>31</v>
      </c>
      <c r="B38" s="7" t="s">
        <v>50</v>
      </c>
      <c r="C38" s="8">
        <v>4</v>
      </c>
      <c r="D38" s="9">
        <v>1069.52</v>
      </c>
      <c r="E38" s="9">
        <f t="shared" si="1"/>
        <v>4278.08</v>
      </c>
      <c r="F38" s="35">
        <v>0</v>
      </c>
      <c r="G38" s="27">
        <f t="shared" si="2"/>
        <v>0</v>
      </c>
      <c r="H38" s="1"/>
      <c r="I38" s="1"/>
      <c r="J38" s="1"/>
      <c r="K38" s="5"/>
      <c r="L38" s="1"/>
      <c r="M38" s="5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 x14ac:dyDescent="0.3">
      <c r="A39" s="26" t="s">
        <v>32</v>
      </c>
      <c r="B39" s="7" t="s">
        <v>51</v>
      </c>
      <c r="C39" s="8">
        <v>12</v>
      </c>
      <c r="D39" s="9">
        <v>783.08</v>
      </c>
      <c r="E39" s="9">
        <f t="shared" si="1"/>
        <v>9396.9599999999991</v>
      </c>
      <c r="F39" s="35">
        <v>0</v>
      </c>
      <c r="G39" s="27">
        <f t="shared" si="2"/>
        <v>0</v>
      </c>
      <c r="H39" s="1"/>
      <c r="I39" s="1"/>
      <c r="J39" s="1"/>
      <c r="K39" s="5"/>
      <c r="L39" s="1"/>
      <c r="M39" s="5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 x14ac:dyDescent="0.3">
      <c r="A40" s="26" t="s">
        <v>33</v>
      </c>
      <c r="B40" s="7" t="s">
        <v>52</v>
      </c>
      <c r="C40" s="8">
        <v>2</v>
      </c>
      <c r="D40" s="9">
        <v>4798.8100000000004</v>
      </c>
      <c r="E40" s="9">
        <f t="shared" si="1"/>
        <v>9597.6200000000008</v>
      </c>
      <c r="F40" s="35">
        <v>0</v>
      </c>
      <c r="G40" s="27">
        <f t="shared" si="2"/>
        <v>0</v>
      </c>
      <c r="H40" s="1"/>
      <c r="I40" s="1"/>
      <c r="J40" s="1"/>
      <c r="K40" s="5"/>
      <c r="L40" s="1"/>
      <c r="M40" s="5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 thickBot="1" x14ac:dyDescent="0.35">
      <c r="A41" s="26" t="s">
        <v>34</v>
      </c>
      <c r="B41" s="7" t="s">
        <v>53</v>
      </c>
      <c r="C41" s="8">
        <v>2</v>
      </c>
      <c r="D41" s="9">
        <v>1173.94</v>
      </c>
      <c r="E41" s="9">
        <f t="shared" si="1"/>
        <v>2347.88</v>
      </c>
      <c r="F41" s="35">
        <v>0</v>
      </c>
      <c r="G41" s="27">
        <f t="shared" si="2"/>
        <v>0</v>
      </c>
      <c r="H41" s="1"/>
      <c r="I41" s="1"/>
      <c r="J41" s="1"/>
      <c r="K41" s="5"/>
      <c r="L41" s="1"/>
      <c r="M41" s="5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 x14ac:dyDescent="0.3">
      <c r="A42" s="25">
        <v>4</v>
      </c>
      <c r="B42" s="38" t="s">
        <v>63</v>
      </c>
      <c r="C42" s="6"/>
      <c r="D42" s="6"/>
      <c r="E42" s="6"/>
      <c r="F42" s="36"/>
      <c r="G42" s="37"/>
      <c r="H42" s="1"/>
      <c r="I42" s="1"/>
      <c r="J42" s="1"/>
      <c r="K42" s="5"/>
      <c r="L42" s="1"/>
      <c r="M42" s="5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 x14ac:dyDescent="0.3">
      <c r="A43" s="26" t="s">
        <v>35</v>
      </c>
      <c r="B43" s="7" t="s">
        <v>54</v>
      </c>
      <c r="C43" s="8">
        <v>2</v>
      </c>
      <c r="D43" s="9">
        <v>641.84</v>
      </c>
      <c r="E43" s="9">
        <f t="shared" si="1"/>
        <v>1283.68</v>
      </c>
      <c r="F43" s="35">
        <v>0</v>
      </c>
      <c r="G43" s="27">
        <f t="shared" si="2"/>
        <v>0</v>
      </c>
      <c r="H43" s="1"/>
      <c r="I43" s="1"/>
      <c r="J43" s="1"/>
      <c r="K43" s="5"/>
      <c r="L43" s="1"/>
      <c r="M43" s="5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 x14ac:dyDescent="0.3">
      <c r="A44" s="26" t="s">
        <v>57</v>
      </c>
      <c r="B44" s="7" t="s">
        <v>85</v>
      </c>
      <c r="C44" s="8">
        <v>12</v>
      </c>
      <c r="D44" s="9">
        <v>79.650000000000006</v>
      </c>
      <c r="E44" s="9">
        <f t="shared" si="1"/>
        <v>955.8</v>
      </c>
      <c r="F44" s="35">
        <v>0</v>
      </c>
      <c r="G44" s="27">
        <f t="shared" si="2"/>
        <v>0</v>
      </c>
      <c r="H44" s="1"/>
      <c r="I44" s="1"/>
      <c r="J44" s="1"/>
      <c r="K44" s="5"/>
      <c r="L44" s="1"/>
      <c r="M44" s="5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 x14ac:dyDescent="0.3">
      <c r="A45" s="26" t="s">
        <v>58</v>
      </c>
      <c r="B45" s="7" t="s">
        <v>55</v>
      </c>
      <c r="C45" s="8">
        <v>1</v>
      </c>
      <c r="D45" s="9">
        <v>524.73</v>
      </c>
      <c r="E45" s="9">
        <f t="shared" si="1"/>
        <v>524.73</v>
      </c>
      <c r="F45" s="35">
        <v>0</v>
      </c>
      <c r="G45" s="27">
        <f t="shared" si="2"/>
        <v>0</v>
      </c>
      <c r="H45" s="1"/>
      <c r="I45" s="1"/>
      <c r="J45" s="1"/>
      <c r="K45" s="5"/>
      <c r="L45" s="1"/>
      <c r="M45" s="5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 thickBot="1" x14ac:dyDescent="0.35">
      <c r="A46" s="26" t="s">
        <v>66</v>
      </c>
      <c r="B46" s="7" t="s">
        <v>56</v>
      </c>
      <c r="C46" s="8">
        <v>1</v>
      </c>
      <c r="D46" s="9">
        <v>572.91</v>
      </c>
      <c r="E46" s="9">
        <f t="shared" si="1"/>
        <v>572.91</v>
      </c>
      <c r="F46" s="35">
        <v>0</v>
      </c>
      <c r="G46" s="27">
        <f t="shared" si="2"/>
        <v>0</v>
      </c>
      <c r="H46" s="1"/>
      <c r="I46" s="1"/>
      <c r="J46" s="1"/>
      <c r="K46" s="5"/>
      <c r="L46" s="1"/>
      <c r="M46" s="5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3">
      <c r="A47" s="25">
        <v>5</v>
      </c>
      <c r="B47" s="14" t="s">
        <v>18</v>
      </c>
      <c r="C47" s="6"/>
      <c r="D47" s="6"/>
      <c r="E47" s="6"/>
      <c r="F47" s="36"/>
      <c r="G47" s="37"/>
      <c r="H47" s="1"/>
      <c r="I47" s="1"/>
      <c r="J47" s="1"/>
      <c r="K47" s="5"/>
      <c r="L47" s="1"/>
      <c r="M47" s="5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3">
      <c r="A48" s="26" t="s">
        <v>59</v>
      </c>
      <c r="B48" s="7" t="s">
        <v>89</v>
      </c>
      <c r="C48" s="8">
        <v>1</v>
      </c>
      <c r="D48" s="9">
        <v>20000</v>
      </c>
      <c r="E48" s="9">
        <f t="shared" ref="E48:E50" si="7">ROUND(D48*C48,2)</f>
        <v>20000</v>
      </c>
      <c r="F48" s="9">
        <v>20000</v>
      </c>
      <c r="G48" s="27">
        <f t="shared" ref="G48:G50" si="8">IF(F48&gt;D48,F48/0,ROUND(C48*F48,2))</f>
        <v>20000</v>
      </c>
      <c r="H48" s="1"/>
      <c r="I48" s="1"/>
      <c r="J48" s="1"/>
      <c r="K48" s="5"/>
      <c r="L48" s="1"/>
      <c r="M48" s="5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 x14ac:dyDescent="0.3">
      <c r="A49" s="26" t="s">
        <v>86</v>
      </c>
      <c r="B49" s="7" t="s">
        <v>90</v>
      </c>
      <c r="C49" s="8">
        <v>50</v>
      </c>
      <c r="D49" s="9">
        <v>110.56</v>
      </c>
      <c r="E49" s="9">
        <f t="shared" si="7"/>
        <v>5528</v>
      </c>
      <c r="F49" s="9">
        <v>110.56</v>
      </c>
      <c r="G49" s="27">
        <f t="shared" si="8"/>
        <v>5528</v>
      </c>
      <c r="H49" s="1"/>
      <c r="I49" s="1"/>
      <c r="J49" s="1"/>
      <c r="K49" s="5"/>
      <c r="L49" s="1"/>
      <c r="M49" s="5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 x14ac:dyDescent="0.3">
      <c r="A50" s="26" t="s">
        <v>87</v>
      </c>
      <c r="B50" s="7" t="s">
        <v>91</v>
      </c>
      <c r="C50" s="8">
        <v>200</v>
      </c>
      <c r="D50" s="9">
        <v>61.57</v>
      </c>
      <c r="E50" s="9">
        <f t="shared" si="7"/>
        <v>12314</v>
      </c>
      <c r="F50" s="9">
        <v>61.57</v>
      </c>
      <c r="G50" s="27">
        <f t="shared" si="8"/>
        <v>12314</v>
      </c>
      <c r="H50" s="1"/>
      <c r="I50" s="1"/>
      <c r="J50" s="1"/>
      <c r="K50" s="5"/>
      <c r="L50" s="1"/>
      <c r="M50" s="5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 thickBot="1" x14ac:dyDescent="0.35">
      <c r="A51" s="26" t="s">
        <v>88</v>
      </c>
      <c r="B51" s="7" t="s">
        <v>92</v>
      </c>
      <c r="C51" s="8">
        <v>12</v>
      </c>
      <c r="D51" s="9">
        <v>246.34</v>
      </c>
      <c r="E51" s="9">
        <f t="shared" ref="E51" si="9">ROUND(D51*C51,2)</f>
        <v>2956.08</v>
      </c>
      <c r="F51" s="9">
        <v>246.34</v>
      </c>
      <c r="G51" s="27">
        <f t="shared" ref="G51" si="10">IF(F51&gt;D51,F51/0,ROUND(C51*F51,2))</f>
        <v>2956.08</v>
      </c>
      <c r="H51" s="1"/>
      <c r="I51" s="1"/>
      <c r="J51" s="1"/>
      <c r="K51" s="5"/>
      <c r="L51" s="1"/>
      <c r="M51" s="5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 x14ac:dyDescent="0.3">
      <c r="A52" s="25">
        <v>6</v>
      </c>
      <c r="B52" s="38" t="s">
        <v>64</v>
      </c>
      <c r="C52" s="6"/>
      <c r="D52" s="6"/>
      <c r="E52" s="6"/>
      <c r="F52" s="36"/>
      <c r="G52" s="37"/>
      <c r="H52" s="1"/>
      <c r="I52" s="1"/>
      <c r="J52" s="1"/>
      <c r="K52" s="5"/>
      <c r="L52" s="1"/>
      <c r="M52" s="5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 thickBot="1" x14ac:dyDescent="0.35">
      <c r="A53" s="26" t="s">
        <v>67</v>
      </c>
      <c r="B53" s="7" t="s">
        <v>93</v>
      </c>
      <c r="C53" s="8">
        <v>12</v>
      </c>
      <c r="D53" s="9">
        <v>1509.06</v>
      </c>
      <c r="E53" s="9">
        <f t="shared" ref="E53" si="11">ROUND(D53*C53,2)</f>
        <v>18108.72</v>
      </c>
      <c r="F53" s="35">
        <v>0</v>
      </c>
      <c r="G53" s="27">
        <f t="shared" ref="G53" si="12">IF(F53&gt;D53,F53/0,ROUND(C53*F53,2))</f>
        <v>0</v>
      </c>
      <c r="H53" s="1"/>
      <c r="I53" s="1"/>
      <c r="J53" s="1"/>
      <c r="K53" s="5"/>
      <c r="L53" s="1"/>
      <c r="M53" s="5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 x14ac:dyDescent="0.3">
      <c r="A54" s="25">
        <v>7</v>
      </c>
      <c r="B54" s="38" t="s">
        <v>65</v>
      </c>
      <c r="C54" s="6"/>
      <c r="D54" s="6"/>
      <c r="E54" s="6"/>
      <c r="F54" s="36"/>
      <c r="G54" s="37"/>
      <c r="H54" s="1"/>
      <c r="I54" s="1"/>
      <c r="J54" s="1"/>
      <c r="K54" s="5"/>
      <c r="L54" s="1"/>
      <c r="M54" s="5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 thickBot="1" x14ac:dyDescent="0.35">
      <c r="A55" s="26" t="s">
        <v>68</v>
      </c>
      <c r="B55" s="7" t="s">
        <v>60</v>
      </c>
      <c r="C55" s="8">
        <v>12</v>
      </c>
      <c r="D55" s="9">
        <v>373.16</v>
      </c>
      <c r="E55" s="9">
        <f t="shared" ref="E55" si="13">ROUND(D55*C55,2)</f>
        <v>4477.92</v>
      </c>
      <c r="F55" s="35">
        <v>0</v>
      </c>
      <c r="G55" s="27">
        <f t="shared" ref="G55" si="14">IF(F55&gt;D55,F55/0,ROUND(C55*F55,2))</f>
        <v>0</v>
      </c>
      <c r="H55" s="1"/>
      <c r="I55" s="1"/>
      <c r="J55" s="1"/>
      <c r="K55" s="5"/>
      <c r="L55" s="1"/>
      <c r="M55" s="5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9.5" customHeight="1" x14ac:dyDescent="0.3">
      <c r="A56" s="28"/>
      <c r="B56" s="29"/>
      <c r="C56" s="29"/>
      <c r="D56" s="10"/>
      <c r="E56" s="11">
        <f>SUM(E12:E55)</f>
        <v>302762.83999999991</v>
      </c>
      <c r="F56" s="12"/>
      <c r="G56" s="30">
        <f>IF(SUM(G12:G55)=39500,0,SUM(G12:G55))</f>
        <v>40798.080000000002</v>
      </c>
      <c r="H56" s="1"/>
      <c r="I56" s="1"/>
      <c r="J56" s="1"/>
      <c r="K56" s="13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 thickBot="1" x14ac:dyDescent="0.35">
      <c r="A57" s="31"/>
      <c r="B57" s="32"/>
      <c r="C57" s="32"/>
      <c r="D57" s="32"/>
      <c r="E57" s="32"/>
      <c r="F57" s="32"/>
      <c r="G57" s="33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 thickBot="1" x14ac:dyDescent="0.35">
      <c r="A58" s="45" t="s">
        <v>16</v>
      </c>
      <c r="B58" s="43"/>
      <c r="C58" s="43"/>
      <c r="D58" s="43"/>
      <c r="E58" s="43"/>
      <c r="F58" s="46">
        <f>IF(G56&lt;=151266.4,G56,"ERROR: Límite superado")</f>
        <v>40798.080000000002</v>
      </c>
      <c r="G58" s="47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36" customHeight="1" thickBot="1" x14ac:dyDescent="0.35">
      <c r="A59" s="40" t="s">
        <v>94</v>
      </c>
      <c r="B59" s="41"/>
      <c r="C59" s="41"/>
      <c r="D59" s="41"/>
      <c r="E59" s="41"/>
      <c r="F59" s="41"/>
      <c r="G59" s="34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</sheetData>
  <mergeCells count="10">
    <mergeCell ref="A59:F59"/>
    <mergeCell ref="A8:B9"/>
    <mergeCell ref="A58:E58"/>
    <mergeCell ref="F58:G58"/>
    <mergeCell ref="A1:G1"/>
    <mergeCell ref="A2:G2"/>
    <mergeCell ref="A3:G3"/>
    <mergeCell ref="A5:G5"/>
    <mergeCell ref="A6:G6"/>
    <mergeCell ref="C8:G9"/>
  </mergeCells>
  <pageMargins left="0.70866141732283472" right="0.70866141732283472" top="1.3779527559055118" bottom="0.98425196850393704" header="0.31496062992125984" footer="0.31496062992125984"/>
  <pageSetup paperSize="9" scale="61" fitToHeight="10" orientation="portrait" r:id="rId1"/>
  <headerFooter>
    <oddHeader>&amp;L&amp;G</oddHeader>
    <oddFooter>&amp;L&amp;G&amp;C&amp;P de &amp;N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PROPOSICIÓN ECONÓMICA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Amatller Humbert, Javier</cp:lastModifiedBy>
  <cp:lastPrinted>2024-04-12T08:42:18Z</cp:lastPrinted>
  <dcterms:created xsi:type="dcterms:W3CDTF">2019-12-12T10:58:27Z</dcterms:created>
  <dcterms:modified xsi:type="dcterms:W3CDTF">2024-08-12T10:59:59Z</dcterms:modified>
</cp:coreProperties>
</file>