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ECONÓMICA'!$A$1:$G$55</definedName>
  </definedNames>
  <calcPr calcId="145621"/>
</workbook>
</file>

<file path=xl/calcChain.xml><?xml version="1.0" encoding="utf-8"?>
<calcChain xmlns="http://schemas.openxmlformats.org/spreadsheetml/2006/main">
  <c r="F46" i="1" l="1"/>
  <c r="G39" i="1" l="1"/>
  <c r="G17" i="1"/>
  <c r="E17" i="1"/>
  <c r="G38" i="1"/>
  <c r="E38" i="1"/>
  <c r="G36" i="1"/>
  <c r="E36" i="1"/>
  <c r="G34" i="1"/>
  <c r="E34" i="1"/>
  <c r="G32" i="1"/>
  <c r="E32" i="1"/>
  <c r="G30" i="1"/>
  <c r="E30" i="1"/>
  <c r="G28" i="1"/>
  <c r="E28" i="1"/>
  <c r="G27" i="1"/>
  <c r="E27" i="1"/>
  <c r="G26" i="1"/>
  <c r="E26" i="1"/>
  <c r="G24" i="1"/>
  <c r="E24" i="1"/>
  <c r="G23" i="1"/>
  <c r="E23" i="1"/>
  <c r="G21" i="1"/>
  <c r="E21" i="1"/>
  <c r="G20" i="1"/>
  <c r="E20" i="1"/>
  <c r="G18" i="1" l="1"/>
  <c r="E18" i="1"/>
  <c r="G54" i="1" l="1"/>
  <c r="E54" i="1"/>
  <c r="G53" i="1"/>
  <c r="E53" i="1"/>
  <c r="G42" i="1" l="1"/>
  <c r="G41" i="1"/>
  <c r="E39" i="1"/>
  <c r="G44" i="1" l="1"/>
  <c r="E41" i="1"/>
  <c r="E42" i="1"/>
  <c r="E44" i="1" l="1"/>
</calcChain>
</file>

<file path=xl/sharedStrings.xml><?xml version="1.0" encoding="utf-8"?>
<sst xmlns="http://schemas.openxmlformats.org/spreadsheetml/2006/main" count="74" uniqueCount="66">
  <si>
    <t>Plantilla de autocálculo para la presentación de ofertas en la negociación del expediente de</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</si>
  <si>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</si>
  <si>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</si>
  <si>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</si>
  <si>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</si>
  <si>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</si>
  <si>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</si>
  <si>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</si>
  <si>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</si>
  <si>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</si>
  <si>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</si>
  <si>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Coste hora OFICIAL</t>
  </si>
  <si>
    <t>--</t>
  </si>
  <si>
    <t>Coste hora AYUDANTE</t>
  </si>
  <si>
    <t>COSTE MANO DE OBRA PARA MANTENIMIENTO CORRECTIVO</t>
  </si>
  <si>
    <t>Los costes de mano de obra ofertados se mantendrán inalterables durante la vigencia del contrato</t>
  </si>
  <si>
    <t>COSTE HORA DE MANO DE OBRA PARA MANTENIMIENTO CORRECTIVO</t>
  </si>
  <si>
    <t>MANTENIMIENTO TÉCNICO-LEGAL, PREVENTIVO Y CORRECTIVO DE REDES DE AGUA POTABLE, DRENAJE Y SANEAMIENTO. PUERTOS DE EIVISSA Y LA SAVINA</t>
  </si>
  <si>
    <t>Expediente E24-0067</t>
  </si>
  <si>
    <t>Mantenimiento preventivo</t>
  </si>
  <si>
    <t>Mantenimiento Preventivo en el Puerto de Eivissa</t>
  </si>
  <si>
    <t>Mantenimiento Preventivo en el Puerto de la Savina</t>
  </si>
  <si>
    <t>Mantenimiento Correctivo en el  Puerto de  Eivissa y la Savina</t>
  </si>
  <si>
    <t>Asistencia técnica a través del  “SERVICIO 24 HORAS”</t>
  </si>
  <si>
    <t>Imprevistos y necesidades</t>
  </si>
  <si>
    <t>Informes e inventariado periódico</t>
  </si>
  <si>
    <t>Elaboración de planos</t>
  </si>
  <si>
    <t>Informe inicial e inventariado</t>
  </si>
  <si>
    <t>Informe mensual</t>
  </si>
  <si>
    <t>Formación de personal</t>
  </si>
  <si>
    <t>Gestión de residuos</t>
  </si>
  <si>
    <t>Gestión medioambiental</t>
  </si>
  <si>
    <t>Campaña de uso responsable</t>
  </si>
  <si>
    <t>Seguridad y salud</t>
  </si>
  <si>
    <t>13 % Gastos generales</t>
  </si>
  <si>
    <t>6 % Beneficio industrial</t>
  </si>
  <si>
    <t>Rellene únicamente las celdas en blanco</t>
  </si>
  <si>
    <t xml:space="preserve">El licitador introducirá el coste de mano de obra que se utilizará para la estimación del coste de mantenimiento correctivo. No podrá ser, en ningún caso, inferior al establecido en el convenio laboral vigente. </t>
  </si>
  <si>
    <t>LOTE 2
Mantenimiento de la red de drenaje y saneamiento de los Puertos de Eivissa y la Savina</t>
  </si>
  <si>
    <t>Mantenimiento triemestral de sistema de bombeo de aguas residuales</t>
  </si>
  <si>
    <t>Mantenimiento mensual</t>
  </si>
  <si>
    <t>Campaña de us responsable</t>
  </si>
  <si>
    <t>2.1</t>
  </si>
  <si>
    <t>2.1.1.</t>
  </si>
  <si>
    <t>2.1.1.1</t>
  </si>
  <si>
    <t>2.1.2</t>
  </si>
  <si>
    <t>2.1.2.1</t>
  </si>
  <si>
    <t>2.2</t>
  </si>
  <si>
    <t>2.2.1</t>
  </si>
  <si>
    <t>2.2.2</t>
  </si>
  <si>
    <t>2.3</t>
  </si>
  <si>
    <t>2.3.1</t>
  </si>
  <si>
    <t>2.3.2</t>
  </si>
  <si>
    <t>2.3.3</t>
  </si>
  <si>
    <t>2.4</t>
  </si>
  <si>
    <t>2.4.1</t>
  </si>
  <si>
    <t>2.5</t>
  </si>
  <si>
    <t>2.5.1</t>
  </si>
  <si>
    <t>2.6</t>
  </si>
  <si>
    <t>2.6.1</t>
  </si>
  <si>
    <t>2.7</t>
  </si>
  <si>
    <t>2.7.1</t>
  </si>
  <si>
    <t>2.8</t>
  </si>
  <si>
    <t>2.8.1</t>
  </si>
  <si>
    <t>Mantenimiento mensual integral de red de drenaje y saneamiento</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</si>
  <si>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26.595,00 € de partidas alzadas que se mantienen inalterables)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</si>
</sst>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sz val="11"/>
      <color theme="1"/>
      <name val="Calibri"/>
      <family val="2"/>
      <scheme val="minor"/>
    </font>
    <font>
      <b/>
      <sz val="14"/>
      <color theme="9" tint="-0.249977111117893"/>
      <name val="Calibri"/>
      <family val="2"/>
      <scheme val="minor"/>
    </font>
    <font>
      <b/>
      <sz val="17"/>
      <color theme="1"/>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s>
  <cellStyleXfs count="2">
    <xf numFmtId="0" fontId="0" fillId="0" borderId="0"/>
    <xf numFmtId="44" fontId="16" fillId="0" borderId="0" applyFont="0" applyFill="0" applyBorder="0" applyAlignment="0" applyProtection="0"/>
  </cellStyleXfs>
  <cellXfs count="72">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0"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164" fontId="9" fillId="2" borderId="21" xfId="0" applyNumberFormat="1" applyFont="1" applyFill="1" applyBorder="1" applyAlignment="1" applyProtection="1">
      <alignment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xf numFmtId="0" fontId="12" fillId="2" borderId="19" xfId="0" applyFont="1" applyFill="1" applyBorder="1" applyAlignment="1" applyProtection="1">
      <alignment horizontal="center" vertical="center" wrapText="1"/>
    </xf>
    <xf numFmtId="0" fontId="5" fillId="2" borderId="19"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7" xfId="0" applyNumberFormat="1" applyFont="1" applyFill="1" applyBorder="1" applyAlignment="1" applyProtection="1">
      <alignment horizontal="center" vertical="center" wrapText="1"/>
    </xf>
    <xf numFmtId="164" fontId="11" fillId="6" borderId="18" xfId="0" applyNumberFormat="1" applyFont="1" applyFill="1" applyBorder="1" applyAlignment="1" applyProtection="1">
      <alignment horizontal="center" vertical="center" wrapText="1"/>
    </xf>
    <xf numFmtId="0" fontId="3" fillId="2" borderId="0" xfId="0" applyFont="1" applyFill="1" applyBorder="1" applyAlignment="1" applyProtection="1">
      <alignment horizontal="center" vertical="top" wrapText="1"/>
    </xf>
    <xf numFmtId="0" fontId="17" fillId="2" borderId="0" xfId="0" applyFont="1" applyFill="1" applyBorder="1" applyAlignment="1" applyProtection="1">
      <alignment horizontal="center" vertical="top" wrapText="1"/>
    </xf>
    <xf numFmtId="0" fontId="18" fillId="2" borderId="4" xfId="0" applyFont="1" applyFill="1" applyBorder="1" applyAlignment="1" applyProtection="1">
      <alignment horizontal="center" vertical="center" wrapText="1"/>
    </xf>
    <xf numFmtId="0" fontId="18" fillId="2" borderId="0" xfId="0" applyFont="1" applyFill="1" applyBorder="1" applyAlignment="1" applyProtection="1">
      <alignment horizontal="center" vertical="center" wrapText="1"/>
    </xf>
    <xf numFmtId="0" fontId="18" fillId="2" borderId="5" xfId="0" applyFont="1" applyFill="1" applyBorder="1" applyAlignment="1" applyProtection="1">
      <alignment horizontal="center" vertical="center" wrapText="1"/>
    </xf>
    <xf numFmtId="0" fontId="8" fillId="4" borderId="13" xfId="0" applyFont="1" applyFill="1" applyBorder="1" applyAlignment="1" applyProtection="1">
      <alignment horizontal="left" vertical="center" wrapText="1"/>
    </xf>
    <xf numFmtId="0" fontId="9" fillId="2" borderId="10" xfId="0" applyFont="1" applyFill="1" applyBorder="1" applyAlignment="1" applyProtection="1">
      <alignment horizontal="left" vertical="center" wrapText="1"/>
    </xf>
    <xf numFmtId="0" fontId="10" fillId="7" borderId="10" xfId="0" applyFont="1" applyFill="1" applyBorder="1" applyAlignment="1" applyProtection="1">
      <alignment horizontal="left"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8" fillId="2" borderId="23" xfId="0" applyFont="1" applyFill="1" applyBorder="1" applyAlignment="1" applyProtection="1">
      <alignment vertical="center" wrapText="1"/>
    </xf>
    <xf numFmtId="164" fontId="9" fillId="2" borderId="22" xfId="0" applyNumberFormat="1" applyFont="1" applyFill="1" applyBorder="1" applyAlignment="1" applyProtection="1">
      <alignment vertical="center" wrapText="1"/>
    </xf>
    <xf numFmtId="0" fontId="0" fillId="2" borderId="0" xfId="0" applyFill="1" applyBorder="1" applyAlignment="1" applyProtection="1">
      <alignment horizontal="right"/>
    </xf>
    <xf numFmtId="164" fontId="4" fillId="2" borderId="0" xfId="1" applyNumberFormat="1" applyFont="1" applyFill="1" applyBorder="1" applyAlignment="1" applyProtection="1">
      <alignment horizontal="right" wrapText="1"/>
    </xf>
    <xf numFmtId="164" fontId="10" fillId="2" borderId="11" xfId="0" applyNumberFormat="1" applyFont="1" applyFill="1" applyBorder="1" applyAlignment="1" applyProtection="1">
      <alignment horizontal="right" vertical="center" wrapText="1"/>
    </xf>
    <xf numFmtId="0" fontId="0" fillId="2" borderId="0" xfId="0" applyFill="1" applyBorder="1" applyAlignment="1" applyProtection="1">
      <alignment horizontal="right" wrapText="1"/>
    </xf>
    <xf numFmtId="44" fontId="0" fillId="2" borderId="0" xfId="1" applyFont="1" applyFill="1" applyBorder="1" applyAlignment="1" applyProtection="1">
      <alignment horizontal="right" wrapText="1"/>
    </xf>
    <xf numFmtId="164" fontId="10" fillId="5" borderId="12" xfId="0" applyNumberFormat="1" applyFont="1" applyFill="1" applyBorder="1" applyAlignment="1" applyProtection="1">
      <alignment horizontal="righ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5"/>
  <sheetViews>
    <sheetView tabSelected="1" view="pageBreakPreview" topLeftCell="A34" zoomScale="85" zoomScaleNormal="100" zoomScaleSheetLayoutView="85" workbookViewId="0">
      <selection activeCell="A48" sqref="A48"/>
    </sheetView>
  </sheetViews>
  <sheetFormatPr baseColWidth="10" defaultColWidth="11.453125" defaultRowHeight="14.5" x14ac:dyDescent="0.35"/>
  <cols>
    <col min="1" max="1" width="8.453125" style="1" customWidth="1"/>
    <col min="2" max="2" width="77.453125" style="1" bestFit="1" customWidth="1"/>
    <col min="3" max="6" width="14.54296875" style="1" customWidth="1"/>
    <col min="7" max="7" width="16.08984375" style="1" customWidth="1"/>
    <col min="8" max="8" width="11.453125" style="1"/>
    <col min="9" max="23" width="11.453125" style="16"/>
    <col min="24" max="16384" width="11.453125" style="1"/>
  </cols>
  <sheetData>
    <row r="1" spans="1:13" ht="15" customHeight="1" x14ac:dyDescent="0.35">
      <c r="A1" s="36" t="s">
        <v>0</v>
      </c>
      <c r="B1" s="37"/>
      <c r="C1" s="37"/>
      <c r="D1" s="37"/>
      <c r="E1" s="37"/>
      <c r="F1" s="37"/>
      <c r="G1" s="38"/>
    </row>
    <row r="2" spans="1:13" ht="47" customHeight="1" x14ac:dyDescent="0.35">
      <c r="A2" s="53" t="s">
        <v>17</v>
      </c>
      <c r="B2" s="54"/>
      <c r="C2" s="54"/>
      <c r="D2" s="54"/>
      <c r="E2" s="54"/>
      <c r="F2" s="54"/>
      <c r="G2" s="55"/>
    </row>
    <row r="3" spans="1:13" ht="15.75" customHeight="1" thickBot="1" x14ac:dyDescent="0.4">
      <c r="A3" s="39" t="s">
        <v>18</v>
      </c>
      <c r="B3" s="40"/>
      <c r="C3" s="40"/>
      <c r="D3" s="40"/>
      <c r="E3" s="40"/>
      <c r="F3" s="40"/>
      <c r="G3" s="41"/>
    </row>
    <row r="4" spans="1:13" ht="8" customHeight="1" x14ac:dyDescent="0.35">
      <c r="A4" s="51"/>
      <c r="B4" s="51"/>
      <c r="C4" s="51"/>
      <c r="D4" s="51"/>
      <c r="E4" s="51"/>
      <c r="F4" s="51"/>
      <c r="G4" s="51"/>
    </row>
    <row r="5" spans="1:13" ht="39" customHeight="1" x14ac:dyDescent="0.35">
      <c r="A5" s="52" t="s">
        <v>38</v>
      </c>
      <c r="B5" s="52"/>
      <c r="C5" s="52"/>
      <c r="D5" s="52"/>
      <c r="E5" s="52"/>
      <c r="F5" s="52"/>
      <c r="G5" s="52"/>
    </row>
    <row r="6" spans="1:13" x14ac:dyDescent="0.35">
      <c r="A6" s="2"/>
      <c r="B6" s="2"/>
      <c r="C6" s="2"/>
      <c r="D6" s="2"/>
      <c r="E6" s="2"/>
      <c r="F6" s="2"/>
      <c r="G6" s="2"/>
    </row>
    <row r="7" spans="1:13" ht="15.75" customHeight="1" x14ac:dyDescent="0.35">
      <c r="A7" s="42" t="s">
        <v>10</v>
      </c>
      <c r="B7" s="42"/>
      <c r="C7" s="42"/>
      <c r="D7" s="42"/>
      <c r="E7" s="42"/>
      <c r="F7" s="42"/>
      <c r="G7" s="42"/>
    </row>
    <row r="8" spans="1:13" x14ac:dyDescent="0.35">
      <c r="A8" s="43" t="s">
        <v>36</v>
      </c>
      <c r="B8" s="43"/>
      <c r="C8" s="43"/>
      <c r="D8" s="43"/>
      <c r="E8" s="43"/>
      <c r="F8" s="43"/>
      <c r="G8" s="43"/>
    </row>
    <row r="9" spans="1:13" ht="15" thickBot="1" x14ac:dyDescent="0.35">
      <c r="A9" s="2"/>
      <c r="B9" s="2"/>
      <c r="C9" s="2"/>
      <c r="D9" s="2"/>
      <c r="E9" s="2"/>
      <c r="F9" s="2"/>
      <c r="G9" s="2"/>
    </row>
    <row r="10" spans="1:13" ht="15" customHeight="1" x14ac:dyDescent="0.35">
      <c r="A10" s="29" t="s">
        <v>1</v>
      </c>
      <c r="B10" s="29"/>
      <c r="C10" s="30"/>
      <c r="D10" s="31"/>
      <c r="E10" s="31"/>
      <c r="F10" s="31"/>
      <c r="G10" s="32"/>
    </row>
    <row r="11" spans="1:13" ht="15.75" customHeight="1" thickBot="1" x14ac:dyDescent="0.4">
      <c r="A11" s="29"/>
      <c r="B11" s="29"/>
      <c r="C11" s="33"/>
      <c r="D11" s="34"/>
      <c r="E11" s="34"/>
      <c r="F11" s="34"/>
      <c r="G11" s="35"/>
    </row>
    <row r="12" spans="1:13" ht="15.75" customHeight="1" x14ac:dyDescent="0.3">
      <c r="A12" s="21"/>
      <c r="B12" s="21"/>
      <c r="C12" s="22"/>
      <c r="D12" s="22"/>
      <c r="E12" s="22"/>
      <c r="F12" s="22"/>
      <c r="G12" s="22"/>
    </row>
    <row r="13" spans="1:13" ht="15" thickBot="1" x14ac:dyDescent="0.35">
      <c r="A13" s="2"/>
      <c r="B13" s="2"/>
      <c r="C13" s="2"/>
      <c r="D13" s="2"/>
      <c r="E13" s="2"/>
      <c r="F13" s="2"/>
      <c r="G13" s="2"/>
    </row>
    <row r="14" spans="1:13" ht="29.5" thickBot="1" x14ac:dyDescent="0.4">
      <c r="A14" s="3" t="s">
        <v>2</v>
      </c>
      <c r="B14" s="3" t="s">
        <v>3</v>
      </c>
      <c r="C14" s="4" t="s">
        <v>4</v>
      </c>
      <c r="D14" s="4" t="s">
        <v>5</v>
      </c>
      <c r="E14" s="4" t="s">
        <v>6</v>
      </c>
      <c r="F14" s="4" t="s">
        <v>7</v>
      </c>
      <c r="G14" s="4" t="s">
        <v>8</v>
      </c>
      <c r="K14" s="17"/>
      <c r="M14" s="17"/>
    </row>
    <row r="15" spans="1:13" x14ac:dyDescent="0.35">
      <c r="A15" s="56" t="s">
        <v>42</v>
      </c>
      <c r="B15" s="6" t="s">
        <v>19</v>
      </c>
      <c r="C15" s="7"/>
      <c r="D15" s="20"/>
      <c r="E15" s="7"/>
      <c r="F15" s="7"/>
      <c r="G15" s="8"/>
      <c r="K15" s="17"/>
      <c r="M15" s="17"/>
    </row>
    <row r="16" spans="1:13" x14ac:dyDescent="0.35">
      <c r="A16" s="58" t="s">
        <v>43</v>
      </c>
      <c r="B16" s="59" t="s">
        <v>20</v>
      </c>
      <c r="C16" s="60"/>
      <c r="D16" s="61"/>
      <c r="E16" s="61"/>
      <c r="F16" s="62"/>
      <c r="G16" s="63"/>
      <c r="K16" s="17"/>
      <c r="M16" s="17"/>
    </row>
    <row r="17" spans="1:13" x14ac:dyDescent="0.35">
      <c r="A17" s="57" t="s">
        <v>44</v>
      </c>
      <c r="B17" s="9" t="s">
        <v>64</v>
      </c>
      <c r="C17" s="10">
        <v>12</v>
      </c>
      <c r="D17" s="11">
        <v>7133.07</v>
      </c>
      <c r="E17" s="11">
        <f t="shared" ref="E17" si="0">ROUND(C17*D17,2)</f>
        <v>85596.84</v>
      </c>
      <c r="F17" s="19">
        <v>0</v>
      </c>
      <c r="G17" s="12">
        <f t="shared" ref="G17" si="1">IF(F17&gt;D17,F17/0,ROUND(C17*F17,2))</f>
        <v>0</v>
      </c>
      <c r="K17" s="17"/>
      <c r="M17" s="17"/>
    </row>
    <row r="18" spans="1:13" x14ac:dyDescent="0.35">
      <c r="A18" s="57" t="s">
        <v>44</v>
      </c>
      <c r="B18" s="9" t="s">
        <v>39</v>
      </c>
      <c r="C18" s="10">
        <v>4</v>
      </c>
      <c r="D18" s="11">
        <v>5016.8900000000003</v>
      </c>
      <c r="E18" s="11">
        <f t="shared" ref="E18" si="2">ROUND(C18*D18,2)</f>
        <v>20067.560000000001</v>
      </c>
      <c r="F18" s="19">
        <v>0</v>
      </c>
      <c r="G18" s="12">
        <f t="shared" ref="G18" si="3">IF(F18&gt;D18,F18/0,ROUND(C18*F18,2))</f>
        <v>0</v>
      </c>
      <c r="K18" s="17"/>
      <c r="M18" s="17"/>
    </row>
    <row r="19" spans="1:13" x14ac:dyDescent="0.35">
      <c r="A19" s="58" t="s">
        <v>45</v>
      </c>
      <c r="B19" s="59" t="s">
        <v>21</v>
      </c>
      <c r="C19" s="60"/>
      <c r="D19" s="61"/>
      <c r="E19" s="61"/>
      <c r="F19" s="62"/>
      <c r="G19" s="63"/>
      <c r="K19" s="17"/>
      <c r="M19" s="17"/>
    </row>
    <row r="20" spans="1:13" x14ac:dyDescent="0.35">
      <c r="A20" s="57" t="s">
        <v>46</v>
      </c>
      <c r="B20" s="9" t="s">
        <v>40</v>
      </c>
      <c r="C20" s="10">
        <v>12</v>
      </c>
      <c r="D20" s="11">
        <v>2526.65</v>
      </c>
      <c r="E20" s="11">
        <f t="shared" ref="E20:E38" si="4">ROUND(C20*D20,2)</f>
        <v>30319.8</v>
      </c>
      <c r="F20" s="19">
        <v>0</v>
      </c>
      <c r="G20" s="12">
        <f t="shared" ref="G20:G38" si="5">IF(F20&gt;D20,F20/0,ROUND(C20*F20,2))</f>
        <v>0</v>
      </c>
      <c r="K20" s="17"/>
      <c r="M20" s="17"/>
    </row>
    <row r="21" spans="1:13" x14ac:dyDescent="0.35">
      <c r="A21" s="57" t="s">
        <v>44</v>
      </c>
      <c r="B21" s="9" t="s">
        <v>39</v>
      </c>
      <c r="C21" s="10">
        <v>4</v>
      </c>
      <c r="D21" s="11">
        <v>1861.69</v>
      </c>
      <c r="E21" s="11">
        <f t="shared" si="4"/>
        <v>7446.76</v>
      </c>
      <c r="F21" s="19">
        <v>0</v>
      </c>
      <c r="G21" s="12">
        <f t="shared" si="5"/>
        <v>0</v>
      </c>
      <c r="K21" s="17"/>
      <c r="M21" s="17"/>
    </row>
    <row r="22" spans="1:13" x14ac:dyDescent="0.35">
      <c r="A22" s="56" t="s">
        <v>47</v>
      </c>
      <c r="B22" s="6" t="s">
        <v>22</v>
      </c>
      <c r="C22" s="7"/>
      <c r="D22" s="20"/>
      <c r="E22" s="7"/>
      <c r="F22" s="7"/>
      <c r="G22" s="8"/>
      <c r="K22" s="17"/>
      <c r="M22" s="17"/>
    </row>
    <row r="23" spans="1:13" x14ac:dyDescent="0.35">
      <c r="A23" s="57" t="s">
        <v>48</v>
      </c>
      <c r="B23" s="9" t="s">
        <v>23</v>
      </c>
      <c r="C23" s="10">
        <v>12</v>
      </c>
      <c r="D23" s="11">
        <v>767.04</v>
      </c>
      <c r="E23" s="11">
        <f t="shared" si="4"/>
        <v>9204.48</v>
      </c>
      <c r="F23" s="19">
        <v>0</v>
      </c>
      <c r="G23" s="12">
        <f t="shared" si="5"/>
        <v>0</v>
      </c>
      <c r="K23" s="17"/>
      <c r="M23" s="17"/>
    </row>
    <row r="24" spans="1:13" x14ac:dyDescent="0.35">
      <c r="A24" s="57" t="s">
        <v>49</v>
      </c>
      <c r="B24" s="9" t="s">
        <v>24</v>
      </c>
      <c r="C24" s="10">
        <v>1</v>
      </c>
      <c r="D24" s="11">
        <v>20000</v>
      </c>
      <c r="E24" s="11">
        <f t="shared" si="4"/>
        <v>20000</v>
      </c>
      <c r="F24" s="11">
        <v>20000</v>
      </c>
      <c r="G24" s="12">
        <f t="shared" si="5"/>
        <v>20000</v>
      </c>
      <c r="K24" s="17"/>
      <c r="M24" s="17"/>
    </row>
    <row r="25" spans="1:13" x14ac:dyDescent="0.35">
      <c r="A25" s="56" t="s">
        <v>50</v>
      </c>
      <c r="B25" s="6" t="s">
        <v>25</v>
      </c>
      <c r="C25" s="7"/>
      <c r="D25" s="20"/>
      <c r="E25" s="7"/>
      <c r="F25" s="7"/>
      <c r="G25" s="8"/>
      <c r="K25" s="17"/>
      <c r="M25" s="17"/>
    </row>
    <row r="26" spans="1:13" x14ac:dyDescent="0.35">
      <c r="A26" s="57" t="s">
        <v>51</v>
      </c>
      <c r="B26" s="9" t="s">
        <v>26</v>
      </c>
      <c r="C26" s="10">
        <v>1</v>
      </c>
      <c r="D26" s="11">
        <v>791.13</v>
      </c>
      <c r="E26" s="11">
        <f t="shared" si="4"/>
        <v>791.13</v>
      </c>
      <c r="F26" s="19">
        <v>0</v>
      </c>
      <c r="G26" s="12">
        <f t="shared" si="5"/>
        <v>0</v>
      </c>
      <c r="K26" s="17"/>
      <c r="M26" s="17"/>
    </row>
    <row r="27" spans="1:13" x14ac:dyDescent="0.35">
      <c r="A27" s="57" t="s">
        <v>52</v>
      </c>
      <c r="B27" s="9" t="s">
        <v>27</v>
      </c>
      <c r="C27" s="10">
        <v>1</v>
      </c>
      <c r="D27" s="11">
        <v>720.13</v>
      </c>
      <c r="E27" s="11">
        <f t="shared" si="4"/>
        <v>720.13</v>
      </c>
      <c r="F27" s="19">
        <v>0</v>
      </c>
      <c r="G27" s="12">
        <f t="shared" si="5"/>
        <v>0</v>
      </c>
      <c r="K27" s="17"/>
      <c r="M27" s="17"/>
    </row>
    <row r="28" spans="1:13" x14ac:dyDescent="0.35">
      <c r="A28" s="57" t="s">
        <v>53</v>
      </c>
      <c r="B28" s="9" t="s">
        <v>28</v>
      </c>
      <c r="C28" s="10">
        <v>12</v>
      </c>
      <c r="D28" s="11">
        <v>345.09359999999998</v>
      </c>
      <c r="E28" s="11">
        <f t="shared" si="4"/>
        <v>4141.12</v>
      </c>
      <c r="F28" s="19">
        <v>0</v>
      </c>
      <c r="G28" s="12">
        <f t="shared" si="5"/>
        <v>0</v>
      </c>
      <c r="K28" s="17"/>
      <c r="M28" s="17"/>
    </row>
    <row r="29" spans="1:13" x14ac:dyDescent="0.35">
      <c r="A29" s="56" t="s">
        <v>54</v>
      </c>
      <c r="B29" s="6" t="s">
        <v>29</v>
      </c>
      <c r="C29" s="7"/>
      <c r="D29" s="20"/>
      <c r="E29" s="7"/>
      <c r="F29" s="7"/>
      <c r="G29" s="8"/>
      <c r="K29" s="17"/>
      <c r="M29" s="17"/>
    </row>
    <row r="30" spans="1:13" x14ac:dyDescent="0.35">
      <c r="A30" s="57" t="s">
        <v>55</v>
      </c>
      <c r="B30" s="9" t="s">
        <v>29</v>
      </c>
      <c r="C30" s="10">
        <v>1</v>
      </c>
      <c r="D30" s="11">
        <v>1200</v>
      </c>
      <c r="E30" s="11">
        <f t="shared" si="4"/>
        <v>1200</v>
      </c>
      <c r="F30" s="19">
        <v>0</v>
      </c>
      <c r="G30" s="12">
        <f t="shared" si="5"/>
        <v>0</v>
      </c>
      <c r="K30" s="17"/>
      <c r="M30" s="17"/>
    </row>
    <row r="31" spans="1:13" x14ac:dyDescent="0.35">
      <c r="A31" s="56" t="s">
        <v>56</v>
      </c>
      <c r="B31" s="6" t="s">
        <v>30</v>
      </c>
      <c r="C31" s="7"/>
      <c r="D31" s="20"/>
      <c r="E31" s="7"/>
      <c r="F31" s="7"/>
      <c r="G31" s="8"/>
      <c r="K31" s="17"/>
      <c r="M31" s="17"/>
    </row>
    <row r="32" spans="1:13" x14ac:dyDescent="0.35">
      <c r="A32" s="57" t="s">
        <v>57</v>
      </c>
      <c r="B32" s="9" t="s">
        <v>31</v>
      </c>
      <c r="C32" s="10">
        <v>12</v>
      </c>
      <c r="D32" s="11">
        <v>25</v>
      </c>
      <c r="E32" s="11">
        <f t="shared" si="4"/>
        <v>300</v>
      </c>
      <c r="F32" s="11">
        <v>25</v>
      </c>
      <c r="G32" s="12">
        <f t="shared" si="5"/>
        <v>300</v>
      </c>
      <c r="K32" s="17"/>
      <c r="M32" s="17"/>
    </row>
    <row r="33" spans="1:13" x14ac:dyDescent="0.35">
      <c r="A33" s="56" t="s">
        <v>58</v>
      </c>
      <c r="B33" s="6" t="s">
        <v>31</v>
      </c>
      <c r="C33" s="7"/>
      <c r="D33" s="20"/>
      <c r="E33" s="7"/>
      <c r="F33" s="7"/>
      <c r="G33" s="8"/>
      <c r="K33" s="17"/>
      <c r="M33" s="17"/>
    </row>
    <row r="34" spans="1:13" x14ac:dyDescent="0.35">
      <c r="A34" s="57" t="s">
        <v>59</v>
      </c>
      <c r="B34" s="9" t="s">
        <v>31</v>
      </c>
      <c r="C34" s="10">
        <v>12</v>
      </c>
      <c r="D34" s="11">
        <v>16.666666666666664</v>
      </c>
      <c r="E34" s="11">
        <f t="shared" si="4"/>
        <v>200</v>
      </c>
      <c r="F34" s="11">
        <v>16.666666666666664</v>
      </c>
      <c r="G34" s="12">
        <f t="shared" si="5"/>
        <v>200</v>
      </c>
      <c r="K34" s="17"/>
      <c r="M34" s="17"/>
    </row>
    <row r="35" spans="1:13" x14ac:dyDescent="0.35">
      <c r="A35" s="56" t="s">
        <v>60</v>
      </c>
      <c r="B35" s="6" t="s">
        <v>41</v>
      </c>
      <c r="C35" s="7"/>
      <c r="D35" s="20"/>
      <c r="E35" s="7"/>
      <c r="F35" s="7"/>
      <c r="G35" s="8"/>
      <c r="K35" s="17"/>
      <c r="M35" s="17"/>
    </row>
    <row r="36" spans="1:13" x14ac:dyDescent="0.35">
      <c r="A36" s="57" t="s">
        <v>61</v>
      </c>
      <c r="B36" s="9" t="s">
        <v>32</v>
      </c>
      <c r="C36" s="10">
        <v>1</v>
      </c>
      <c r="D36" s="11">
        <v>4500</v>
      </c>
      <c r="E36" s="11">
        <f t="shared" si="4"/>
        <v>4500</v>
      </c>
      <c r="F36" s="11">
        <v>4500</v>
      </c>
      <c r="G36" s="12">
        <f t="shared" si="5"/>
        <v>4500</v>
      </c>
      <c r="K36" s="17"/>
      <c r="M36" s="17"/>
    </row>
    <row r="37" spans="1:13" x14ac:dyDescent="0.35">
      <c r="A37" s="56" t="s">
        <v>62</v>
      </c>
      <c r="B37" s="6" t="s">
        <v>33</v>
      </c>
      <c r="C37" s="7"/>
      <c r="D37" s="20"/>
      <c r="E37" s="7"/>
      <c r="F37" s="7"/>
      <c r="G37" s="8"/>
      <c r="K37" s="17"/>
      <c r="M37" s="17"/>
    </row>
    <row r="38" spans="1:13" ht="15" thickBot="1" x14ac:dyDescent="0.4">
      <c r="A38" s="57" t="s">
        <v>63</v>
      </c>
      <c r="B38" s="9" t="s">
        <v>33</v>
      </c>
      <c r="C38" s="10">
        <v>12</v>
      </c>
      <c r="D38" s="11">
        <v>132.91666666666666</v>
      </c>
      <c r="E38" s="28">
        <f t="shared" si="4"/>
        <v>1595</v>
      </c>
      <c r="F38" s="28">
        <v>132.91666666666666</v>
      </c>
      <c r="G38" s="65">
        <f t="shared" si="5"/>
        <v>1595</v>
      </c>
      <c r="K38" s="17"/>
      <c r="M38" s="17"/>
    </row>
    <row r="39" spans="1:13" ht="19.5" customHeight="1" x14ac:dyDescent="0.35">
      <c r="A39" s="13"/>
      <c r="B39" s="13"/>
      <c r="C39" s="13"/>
      <c r="D39" s="14"/>
      <c r="E39" s="68">
        <f>SUM(E16:E38)</f>
        <v>186082.82</v>
      </c>
      <c r="F39" s="64"/>
      <c r="G39" s="71">
        <f>IF(SUM(G16:G38)=26595,0,SUM(G16:G38))</f>
        <v>0</v>
      </c>
      <c r="K39" s="18"/>
    </row>
    <row r="40" spans="1:13" x14ac:dyDescent="0.35">
      <c r="A40" s="15"/>
      <c r="B40" s="15"/>
      <c r="C40" s="15"/>
      <c r="D40" s="15"/>
      <c r="E40" s="69"/>
      <c r="F40" s="15"/>
      <c r="G40" s="69"/>
    </row>
    <row r="41" spans="1:13" x14ac:dyDescent="0.35">
      <c r="A41" s="15"/>
      <c r="B41" s="15"/>
      <c r="C41" s="15"/>
      <c r="D41" s="66" t="s">
        <v>34</v>
      </c>
      <c r="E41" s="70">
        <f>ROUND(E39*0.13,2)</f>
        <v>24190.77</v>
      </c>
      <c r="F41" s="15"/>
      <c r="G41" s="70">
        <f>ROUND(G39*0.13,2)</f>
        <v>0</v>
      </c>
    </row>
    <row r="42" spans="1:13" x14ac:dyDescent="0.35">
      <c r="A42" s="15"/>
      <c r="B42" s="15"/>
      <c r="C42" s="15"/>
      <c r="D42" s="66" t="s">
        <v>35</v>
      </c>
      <c r="E42" s="70">
        <f>ROUND(E39*0.06,2)</f>
        <v>11164.97</v>
      </c>
      <c r="F42" s="15"/>
      <c r="G42" s="70">
        <f>ROUND(G39*0.06,2)</f>
        <v>0</v>
      </c>
    </row>
    <row r="43" spans="1:13" x14ac:dyDescent="0.35">
      <c r="A43" s="15"/>
      <c r="B43" s="15"/>
      <c r="C43" s="15"/>
      <c r="D43" s="66"/>
      <c r="E43" s="70"/>
      <c r="F43" s="15"/>
      <c r="G43" s="69"/>
    </row>
    <row r="44" spans="1:13" ht="15.5" x14ac:dyDescent="0.35">
      <c r="A44" s="15"/>
      <c r="B44" s="15"/>
      <c r="C44" s="15"/>
      <c r="D44" s="66"/>
      <c r="E44" s="67">
        <f>SUM(E39:E43)</f>
        <v>221438.56</v>
      </c>
      <c r="F44" s="15"/>
      <c r="G44" s="67">
        <f>SUM(G39:G43)</f>
        <v>0</v>
      </c>
    </row>
    <row r="45" spans="1:13" ht="15" thickBot="1" x14ac:dyDescent="0.4">
      <c r="A45" s="15"/>
      <c r="B45" s="15"/>
      <c r="C45" s="15"/>
      <c r="D45" s="15"/>
      <c r="E45" s="15"/>
      <c r="F45" s="15"/>
      <c r="G45" s="15"/>
    </row>
    <row r="46" spans="1:13" ht="16" thickBot="1" x14ac:dyDescent="0.4">
      <c r="A46" s="48" t="s">
        <v>9</v>
      </c>
      <c r="B46" s="48"/>
      <c r="C46" s="48"/>
      <c r="D46" s="48"/>
      <c r="E46" s="48"/>
      <c r="F46" s="49">
        <f>IF(G44&lt;=221438.56,G44,"ERROR: Límite superado")</f>
        <v>0</v>
      </c>
      <c r="G46" s="50"/>
    </row>
    <row r="47" spans="1:13" ht="32" customHeight="1" x14ac:dyDescent="0.35">
      <c r="A47" s="47" t="s">
        <v>65</v>
      </c>
      <c r="B47" s="47"/>
      <c r="C47" s="47"/>
      <c r="D47" s="47"/>
      <c r="E47" s="47"/>
      <c r="F47" s="47"/>
      <c r="G47" s="23"/>
    </row>
    <row r="48" spans="1:13" ht="38.5" customHeight="1" x14ac:dyDescent="0.35">
      <c r="A48" s="24"/>
      <c r="B48" s="24"/>
      <c r="C48" s="24"/>
      <c r="D48" s="24"/>
      <c r="E48" s="24"/>
      <c r="F48" s="24"/>
      <c r="G48" s="23"/>
    </row>
    <row r="49" spans="1:13" ht="21" customHeight="1" x14ac:dyDescent="0.35">
      <c r="A49" s="24"/>
      <c r="B49" s="27" t="s">
        <v>14</v>
      </c>
      <c r="C49" s="24"/>
      <c r="D49" s="24"/>
      <c r="E49" s="24"/>
      <c r="F49" s="24"/>
      <c r="G49" s="23"/>
    </row>
    <row r="50" spans="1:13" ht="32" customHeight="1" x14ac:dyDescent="0.35">
      <c r="A50" s="24"/>
      <c r="B50" s="46" t="s">
        <v>37</v>
      </c>
      <c r="C50" s="46"/>
      <c r="D50" s="24"/>
      <c r="E50" s="24"/>
      <c r="F50" s="24"/>
      <c r="G50" s="23"/>
    </row>
    <row r="51" spans="1:13" ht="10" customHeight="1" x14ac:dyDescent="0.35">
      <c r="A51" s="24"/>
      <c r="B51" s="26"/>
      <c r="C51" s="26"/>
      <c r="D51" s="24"/>
      <c r="E51" s="24"/>
      <c r="F51" s="24"/>
      <c r="G51" s="23"/>
    </row>
    <row r="52" spans="1:13" x14ac:dyDescent="0.35">
      <c r="A52" s="5"/>
      <c r="B52" s="6" t="s">
        <v>16</v>
      </c>
      <c r="C52" s="7"/>
      <c r="D52" s="20"/>
      <c r="E52" s="7"/>
      <c r="F52" s="7"/>
      <c r="G52" s="8"/>
      <c r="K52" s="17"/>
      <c r="M52" s="17"/>
    </row>
    <row r="53" spans="1:13" x14ac:dyDescent="0.35">
      <c r="A53" s="25" t="s">
        <v>12</v>
      </c>
      <c r="B53" s="9" t="s">
        <v>11</v>
      </c>
      <c r="C53" s="10">
        <v>1</v>
      </c>
      <c r="D53" s="11">
        <v>17.96</v>
      </c>
      <c r="E53" s="11">
        <f t="shared" ref="E53:E54" si="6">ROUND(C53*D53,2)</f>
        <v>17.96</v>
      </c>
      <c r="F53" s="19">
        <v>0</v>
      </c>
      <c r="G53" s="12">
        <f t="shared" ref="G53:G54" si="7">IF(F53&gt;D53,F53/0,ROUND(C53*F53,2))</f>
        <v>0</v>
      </c>
      <c r="K53" s="17"/>
      <c r="M53" s="17"/>
    </row>
    <row r="54" spans="1:13" x14ac:dyDescent="0.35">
      <c r="A54" s="25" t="s">
        <v>12</v>
      </c>
      <c r="B54" s="9" t="s">
        <v>13</v>
      </c>
      <c r="C54" s="10">
        <v>1</v>
      </c>
      <c r="D54" s="11">
        <v>15.42</v>
      </c>
      <c r="E54" s="11">
        <f t="shared" si="6"/>
        <v>15.42</v>
      </c>
      <c r="F54" s="19">
        <v>0</v>
      </c>
      <c r="G54" s="12">
        <f t="shared" si="7"/>
        <v>0</v>
      </c>
      <c r="K54" s="17"/>
      <c r="M54" s="17"/>
    </row>
    <row r="55" spans="1:13" ht="32" customHeight="1" x14ac:dyDescent="0.35">
      <c r="A55" s="24"/>
      <c r="B55" s="44" t="s">
        <v>15</v>
      </c>
      <c r="C55" s="45"/>
      <c r="D55" s="24"/>
      <c r="E55" s="24"/>
      <c r="F55" s="24"/>
      <c r="G55" s="23"/>
    </row>
  </sheetData>
  <sheetProtection password="DE91" sheet="1" objects="1" scenarios="1"/>
  <mergeCells count="13">
    <mergeCell ref="B55:C55"/>
    <mergeCell ref="B50:C50"/>
    <mergeCell ref="A47:F47"/>
    <mergeCell ref="A46:E46"/>
    <mergeCell ref="F46:G46"/>
    <mergeCell ref="A10:B11"/>
    <mergeCell ref="C10:G11"/>
    <mergeCell ref="A1:G1"/>
    <mergeCell ref="A2:G2"/>
    <mergeCell ref="A3:G3"/>
    <mergeCell ref="A7:G7"/>
    <mergeCell ref="A8:G8"/>
    <mergeCell ref="A5:G5"/>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2024-12-06T18:24:46Z</dcterms:modified>
</cp:coreProperties>
</file>