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14" i="1" l="1"/>
  <c r="E14" i="1"/>
  <c r="G47" i="1" l="1"/>
  <c r="G48" i="1"/>
  <c r="E48" i="1"/>
  <c r="G45" i="1"/>
  <c r="E45" i="1"/>
  <c r="G44" i="1"/>
  <c r="E44" i="1"/>
  <c r="G43" i="1"/>
  <c r="E43" i="1"/>
  <c r="G42" i="1"/>
  <c r="E42" i="1"/>
  <c r="G41" i="1"/>
  <c r="E41" i="1"/>
  <c r="G40" i="1"/>
  <c r="E40" i="1"/>
  <c r="G39" i="1"/>
  <c r="E39" i="1"/>
  <c r="G38" i="1"/>
  <c r="E38" i="1"/>
  <c r="G37" i="1"/>
  <c r="E37" i="1"/>
  <c r="G36" i="1"/>
  <c r="E36" i="1"/>
  <c r="G35" i="1"/>
  <c r="E35" i="1"/>
  <c r="G34" i="1"/>
  <c r="E34" i="1"/>
  <c r="G33" i="1"/>
  <c r="E33" i="1"/>
  <c r="G32" i="1"/>
  <c r="E32" i="1"/>
  <c r="G31" i="1"/>
  <c r="E31" i="1"/>
  <c r="G30" i="1"/>
  <c r="E30" i="1"/>
  <c r="G29" i="1"/>
  <c r="E29" i="1"/>
  <c r="G28" i="1"/>
  <c r="E28" i="1"/>
  <c r="E27" i="1"/>
  <c r="G27" i="1"/>
  <c r="G25" i="1"/>
  <c r="E25" i="1"/>
  <c r="G24" i="1"/>
  <c r="E24" i="1"/>
  <c r="G23" i="1"/>
  <c r="E23" i="1"/>
  <c r="G26" i="1"/>
  <c r="E26" i="1"/>
  <c r="E47" i="1" l="1"/>
  <c r="G22" i="1"/>
  <c r="E22" i="1"/>
  <c r="G21" i="1"/>
  <c r="E21" i="1"/>
  <c r="G20" i="1"/>
  <c r="E20" i="1"/>
  <c r="G19" i="1"/>
  <c r="E19" i="1"/>
  <c r="G17" i="1"/>
  <c r="E17" i="1"/>
  <c r="G15" i="1"/>
  <c r="E15" i="1"/>
  <c r="E13" i="1" l="1"/>
  <c r="E49" i="1" s="1"/>
  <c r="G13" i="1" l="1"/>
  <c r="G49" i="1" l="1"/>
  <c r="F51" i="1" s="1"/>
</calcChain>
</file>

<file path=xl/sharedStrings.xml><?xml version="1.0" encoding="utf-8"?>
<sst xmlns="http://schemas.openxmlformats.org/spreadsheetml/2006/main" count="85" uniqueCount="85">
  <si>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</si>
  <si>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</si>
  <si>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</si>
  <si>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</si>
  <si>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</si>
  <si>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</si>
  <si>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</si>
  <si>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</si>
  <si>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</si>
  <si>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</si>
  <si>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</si>
  <si>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1.1</t>
  </si>
  <si>
    <t>2.1</t>
  </si>
  <si>
    <t>TOTAL PROPOSICIÓN ECONÓMICA DEL LICITADOR (sin IVA):</t>
  </si>
  <si>
    <t>PARTIDA ALZADA MANTENIMIENTO CORRECTIVO</t>
  </si>
  <si>
    <t>Elaboración de inventario, planos y cuadros de planificación</t>
  </si>
  <si>
    <t>MANTENIMIENTO Y CONSERVACIÓN DE LA SEÑALIZACION HORIZONTAL Y VERTICAL DEL PUERTO DE MAÓ</t>
  </si>
  <si>
    <t>Expediente E23-0096</t>
  </si>
  <si>
    <t>MANTENIMIENTO PREVENTIVO</t>
  </si>
  <si>
    <t>Inspección visual preventiva</t>
  </si>
  <si>
    <t>Marca longitudinal discontinua hasta 15 cm de anchura color blanco</t>
  </si>
  <si>
    <t>Líneas en aparcamiento, zonas reservadas, vados, etc</t>
  </si>
  <si>
    <t>Aplicación de pintura acrílica antideslizante, de color</t>
  </si>
  <si>
    <t>Símbolos y señales horizontales, de color blanco</t>
  </si>
  <si>
    <t>Cebreado de isletas, de color blanco</t>
  </si>
  <si>
    <t>Aplicación de pintura para borrado</t>
  </si>
  <si>
    <t>Borrado con fresadora o granalladora</t>
  </si>
  <si>
    <t>Señal circular o triangular homologada de 60, reflexiva nivel 1</t>
  </si>
  <si>
    <t>Señal circular o triangular homologada de 90, reflexiva nivel 1</t>
  </si>
  <si>
    <t>Señal tipo S-320 de 130x30, reflexiva nivel 2, rotulada</t>
  </si>
  <si>
    <t>Placa de aluminio de 60x20, reflexiva nivel 1 y rotulada</t>
  </si>
  <si>
    <t>Placa de aluminio de 60x60, reflexiva nivel 1 y rotulada</t>
  </si>
  <si>
    <t>Placa de aluminio de 60x90, reflexiva nivel 1 y rotulada</t>
  </si>
  <si>
    <t>Poste en aluminio de 4 m, sección circular de 90 mm</t>
  </si>
  <si>
    <t>Poste en aluminio de 4 m, sección circular de 76 mm</t>
  </si>
  <si>
    <t>Señal portátil</t>
  </si>
  <si>
    <t>Trípode para señal portátil</t>
  </si>
  <si>
    <t>Cono PVC de 45 cm, con banda reflexiva nivel 2</t>
  </si>
  <si>
    <t>Cono de goma reciclada de 75 cm, base lastrada, con banda reflexiva nivel 2</t>
  </si>
  <si>
    <t>Hito vértice H-75, reflexivo nivel 2, color amarillo, verde o azul</t>
  </si>
  <si>
    <t>Baliza de señalización intermitente ámbar, de leds y placa solar</t>
  </si>
  <si>
    <t>Separador de carril de goma reciclada reflexivo, de 83x22x12.5</t>
  </si>
  <si>
    <t>Ojo de gato, reflexivo a dos caras</t>
  </si>
  <si>
    <t>Reductor de velocidad con banda reflexiva 90x50x5cm</t>
  </si>
  <si>
    <t>Reductor de velocidad con banda reflexiva, 60x47x3 cm</t>
  </si>
  <si>
    <t>Cinta adhesiva 3M reflectante (m)</t>
  </si>
  <si>
    <t>GESTIÓN DOCUMENTAL DEL CONTRATO</t>
  </si>
  <si>
    <t>Informe inicial</t>
  </si>
  <si>
    <t>1.2</t>
  </si>
  <si>
    <t>1.3</t>
  </si>
  <si>
    <t>MANTENIMIENTO CORRECTIVO</t>
  </si>
  <si>
    <t>3.01.1</t>
  </si>
  <si>
    <t>3.02.2</t>
  </si>
  <si>
    <t>3.01.2</t>
  </si>
  <si>
    <t>3.02.3</t>
  </si>
  <si>
    <t>3.01.3</t>
  </si>
  <si>
    <t>3.02.4</t>
  </si>
  <si>
    <t>3.01.4</t>
  </si>
  <si>
    <t>3.02.5</t>
  </si>
  <si>
    <t>3.01.5</t>
  </si>
  <si>
    <t>3.01.6</t>
  </si>
  <si>
    <t>3.01.7</t>
  </si>
  <si>
    <t>3.01.8</t>
  </si>
  <si>
    <t>3.02.1</t>
  </si>
  <si>
    <t>3.02.6</t>
  </si>
  <si>
    <t>3.02.7</t>
  </si>
  <si>
    <t>3.02.8</t>
  </si>
  <si>
    <t>3.03.1</t>
  </si>
  <si>
    <t>3.03.2</t>
  </si>
  <si>
    <t>3.03.3</t>
  </si>
  <si>
    <t>3.03.4</t>
  </si>
  <si>
    <t>3.03.5</t>
  </si>
  <si>
    <t>3.03.6</t>
  </si>
  <si>
    <t>3.03.7</t>
  </si>
  <si>
    <t>3.03.8</t>
  </si>
  <si>
    <t>3.03.9</t>
  </si>
  <si>
    <t>3.03.10</t>
  </si>
  <si>
    <t>3.03.11</t>
  </si>
  <si>
    <t>3.03.12</t>
  </si>
  <si>
    <t>Partida alzada para otros materiales</t>
  </si>
  <si>
    <t>3.04.01</t>
  </si>
  <si>
    <t>Partida alzada para tareas diversas</t>
  </si>
  <si>
    <t>Marca longitudinal continua hasta 15 cm de anchura color blanco</t>
  </si>
  <si>
    <t>Gestión del contrato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</si>
  <si>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1.500,00 €  (P.A. material ) de mantenimiento correctivo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</si>
</sst>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8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rgb="FF7F7F7F"/>
      </patternFill>
    </fill>
    <fill>
      <patternFill patternType="solid">
        <fgColor theme="0"/>
        <bgColor rgb="FFD8D8D8"/>
      </patternFill>
    </fill>
  </fills>
  <borders count="3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3" fillId="0" borderId="0" xfId="0" applyFont="1"/>
    <xf numFmtId="0" fontId="3" fillId="2" borderId="4" xfId="0" applyFont="1" applyFill="1" applyBorder="1"/>
    <xf numFmtId="0" fontId="9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top"/>
    </xf>
    <xf numFmtId="164" fontId="11" fillId="4" borderId="6" xfId="0" applyNumberFormat="1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2" fontId="11" fillId="2" borderId="6" xfId="0" applyNumberFormat="1" applyFont="1" applyFill="1" applyBorder="1" applyAlignment="1">
      <alignment vertical="center" wrapText="1"/>
    </xf>
    <xf numFmtId="164" fontId="11" fillId="2" borderId="6" xfId="0" applyNumberFormat="1" applyFont="1" applyFill="1" applyBorder="1" applyAlignment="1">
      <alignment vertical="center" wrapText="1"/>
    </xf>
    <xf numFmtId="0" fontId="13" fillId="2" borderId="7" xfId="0" applyFont="1" applyFill="1" applyBorder="1" applyAlignment="1">
      <alignment vertical="center" wrapText="1"/>
    </xf>
    <xf numFmtId="164" fontId="12" fillId="2" borderId="8" xfId="0" applyNumberFormat="1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49" fontId="10" fillId="0" borderId="0" xfId="0" applyNumberFormat="1" applyFont="1" applyAlignment="1">
      <alignment vertical="top" wrapText="1"/>
    </xf>
    <xf numFmtId="0" fontId="3" fillId="2" borderId="19" xfId="0" applyFont="1" applyFill="1" applyBorder="1"/>
    <xf numFmtId="0" fontId="3" fillId="2" borderId="2" xfId="0" applyFont="1" applyFill="1" applyBorder="1"/>
    <xf numFmtId="0" fontId="3" fillId="2" borderId="20" xfId="0" applyFont="1" applyFill="1" applyBorder="1"/>
    <xf numFmtId="0" fontId="3" fillId="2" borderId="15" xfId="0" applyFont="1" applyFill="1" applyBorder="1"/>
    <xf numFmtId="0" fontId="3" fillId="2" borderId="10" xfId="0" applyFont="1" applyFill="1" applyBorder="1"/>
    <xf numFmtId="0" fontId="3" fillId="2" borderId="16" xfId="0" applyFont="1" applyFill="1" applyBorder="1"/>
    <xf numFmtId="0" fontId="3" fillId="2" borderId="17" xfId="0" applyFont="1" applyFill="1" applyBorder="1"/>
    <xf numFmtId="0" fontId="3" fillId="2" borderId="18" xfId="0" applyFont="1" applyFill="1" applyBorder="1"/>
    <xf numFmtId="0" fontId="9" fillId="2" borderId="21" xfId="0" applyFont="1" applyFill="1" applyBorder="1" applyAlignment="1">
      <alignment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164" fontId="11" fillId="2" borderId="24" xfId="0" applyNumberFormat="1" applyFont="1" applyFill="1" applyBorder="1" applyAlignment="1">
      <alignment vertical="center" wrapText="1"/>
    </xf>
    <xf numFmtId="0" fontId="13" fillId="2" borderId="19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164" fontId="12" fillId="5" borderId="26" xfId="0" applyNumberFormat="1" applyFont="1" applyFill="1" applyBorder="1" applyAlignment="1">
      <alignment vertical="center" wrapText="1"/>
    </xf>
    <xf numFmtId="0" fontId="3" fillId="2" borderId="15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6" xfId="0" applyFont="1" applyFill="1" applyBorder="1" applyAlignment="1">
      <alignment horizontal="center" wrapText="1"/>
    </xf>
    <xf numFmtId="0" fontId="2" fillId="7" borderId="30" xfId="0" applyFont="1" applyFill="1" applyBorder="1" applyAlignment="1"/>
    <xf numFmtId="164" fontId="11" fillId="4" borderId="31" xfId="0" applyNumberFormat="1" applyFont="1" applyFill="1" applyBorder="1" applyAlignment="1">
      <alignment vertical="center" wrapText="1"/>
    </xf>
    <xf numFmtId="0" fontId="12" fillId="4" borderId="32" xfId="0" applyFont="1" applyFill="1" applyBorder="1" applyAlignment="1">
      <alignment vertical="center" wrapText="1"/>
    </xf>
    <xf numFmtId="2" fontId="12" fillId="4" borderId="6" xfId="0" applyNumberFormat="1" applyFont="1" applyFill="1" applyBorder="1" applyAlignment="1">
      <alignment vertical="center" wrapText="1"/>
    </xf>
    <xf numFmtId="164" fontId="11" fillId="2" borderId="33" xfId="0" applyNumberFormat="1" applyFont="1" applyFill="1" applyBorder="1" applyAlignment="1">
      <alignment vertical="center" wrapText="1"/>
    </xf>
    <xf numFmtId="0" fontId="12" fillId="4" borderId="24" xfId="0" applyFont="1" applyFill="1" applyBorder="1" applyAlignment="1">
      <alignment vertical="center" wrapText="1"/>
    </xf>
    <xf numFmtId="0" fontId="12" fillId="8" borderId="23" xfId="0" applyFont="1" applyFill="1" applyBorder="1" applyAlignment="1">
      <alignment horizontal="center" vertical="center" wrapText="1"/>
    </xf>
    <xf numFmtId="2" fontId="17" fillId="8" borderId="6" xfId="0" applyNumberFormat="1" applyFont="1" applyFill="1" applyBorder="1" applyAlignment="1">
      <alignment vertical="center" wrapText="1"/>
    </xf>
    <xf numFmtId="164" fontId="11" fillId="8" borderId="6" xfId="0" applyNumberFormat="1" applyFont="1" applyFill="1" applyBorder="1" applyAlignment="1">
      <alignment vertical="center" wrapText="1"/>
    </xf>
    <xf numFmtId="0" fontId="12" fillId="8" borderId="24" xfId="0" applyFont="1" applyFill="1" applyBorder="1" applyAlignment="1">
      <alignment vertical="center" wrapText="1"/>
    </xf>
    <xf numFmtId="164" fontId="11" fillId="9" borderId="6" xfId="0" applyNumberFormat="1" applyFont="1" applyFill="1" applyBorder="1" applyAlignment="1">
      <alignment vertical="center" wrapText="1"/>
    </xf>
    <xf numFmtId="0" fontId="7" fillId="2" borderId="28" xfId="0" applyFont="1" applyFill="1" applyBorder="1" applyAlignment="1">
      <alignment horizontal="right" wrapText="1"/>
    </xf>
    <xf numFmtId="0" fontId="7" fillId="2" borderId="29" xfId="0" applyFont="1" applyFill="1" applyBorder="1" applyAlignment="1">
      <alignment horizontal="right" wrapText="1"/>
    </xf>
    <xf numFmtId="0" fontId="8" fillId="2" borderId="15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5" xfId="0" applyFont="1" applyBorder="1"/>
    <xf numFmtId="0" fontId="14" fillId="2" borderId="15" xfId="0" applyFont="1" applyFill="1" applyBorder="1" applyAlignment="1">
      <alignment horizontal="right" vertical="center" wrapText="1"/>
    </xf>
    <xf numFmtId="164" fontId="15" fillId="6" borderId="11" xfId="0" applyNumberFormat="1" applyFont="1" applyFill="1" applyBorder="1" applyAlignment="1">
      <alignment horizontal="center" vertical="center" wrapText="1"/>
    </xf>
    <xf numFmtId="0" fontId="2" fillId="0" borderId="27" xfId="0" applyFont="1" applyBorder="1"/>
    <xf numFmtId="0" fontId="1" fillId="2" borderId="12" xfId="0" applyFont="1" applyFill="1" applyBorder="1" applyAlignment="1">
      <alignment horizontal="center" wrapText="1"/>
    </xf>
    <xf numFmtId="0" fontId="2" fillId="0" borderId="13" xfId="0" applyFont="1" applyBorder="1"/>
    <xf numFmtId="0" fontId="2" fillId="0" borderId="14" xfId="0" applyFont="1" applyBorder="1"/>
    <xf numFmtId="0" fontId="4" fillId="2" borderId="15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5" fillId="2" borderId="17" xfId="0" applyFont="1" applyFill="1" applyBorder="1" applyAlignment="1">
      <alignment horizontal="center" vertical="top" wrapText="1"/>
    </xf>
    <xf numFmtId="0" fontId="2" fillId="0" borderId="4" xfId="0" applyFont="1" applyBorder="1"/>
    <xf numFmtId="0" fontId="2" fillId="0" borderId="18" xfId="0" applyFont="1" applyBorder="1"/>
    <xf numFmtId="0" fontId="6" fillId="2" borderId="15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20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63"/>
  <sheetViews>
    <sheetView tabSelected="1" topLeftCell="A13" workbookViewId="0">
      <selection activeCell="J48" sqref="J48"/>
    </sheetView>
  </sheetViews>
  <sheetFormatPr baseColWidth="10" defaultColWidth="14.44140625" defaultRowHeight="15" customHeight="1" x14ac:dyDescent="0.3"/>
  <cols>
    <col min="1" max="1" width="7.6640625" customWidth="1"/>
    <col min="2" max="2" width="64" customWidth="1"/>
    <col min="3" max="6" width="14.5546875" customWidth="1"/>
    <col min="7" max="7" width="16.33203125" customWidth="1"/>
    <col min="8" max="26" width="11.44140625" customWidth="1"/>
  </cols>
  <sheetData>
    <row r="1" spans="1:26" ht="15" customHeight="1" x14ac:dyDescent="0.3">
      <c r="A1" s="52" t="s">
        <v>0</v>
      </c>
      <c r="B1" s="53"/>
      <c r="C1" s="53"/>
      <c r="D1" s="53"/>
      <c r="E1" s="53"/>
      <c r="F1" s="53"/>
      <c r="G1" s="5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55" t="s">
        <v>16</v>
      </c>
      <c r="B2" s="47"/>
      <c r="C2" s="47"/>
      <c r="D2" s="47"/>
      <c r="E2" s="47"/>
      <c r="F2" s="47"/>
      <c r="G2" s="5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57" t="s">
        <v>17</v>
      </c>
      <c r="B3" s="58"/>
      <c r="C3" s="58"/>
      <c r="D3" s="58"/>
      <c r="E3" s="58"/>
      <c r="F3" s="58"/>
      <c r="G3" s="59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4"/>
      <c r="B4" s="15"/>
      <c r="C4" s="15"/>
      <c r="D4" s="15"/>
      <c r="E4" s="15"/>
      <c r="F4" s="15"/>
      <c r="G4" s="1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60" t="s">
        <v>1</v>
      </c>
      <c r="B5" s="47"/>
      <c r="C5" s="47"/>
      <c r="D5" s="47"/>
      <c r="E5" s="47"/>
      <c r="F5" s="47"/>
      <c r="G5" s="5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61" t="s">
        <v>2</v>
      </c>
      <c r="B6" s="47"/>
      <c r="C6" s="47"/>
      <c r="D6" s="47"/>
      <c r="E6" s="47"/>
      <c r="F6" s="47"/>
      <c r="G6" s="5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7"/>
      <c r="B7" s="18"/>
      <c r="C7" s="18"/>
      <c r="D7" s="18"/>
      <c r="E7" s="18"/>
      <c r="F7" s="18"/>
      <c r="G7" s="1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46" t="s">
        <v>3</v>
      </c>
      <c r="B8" s="47"/>
      <c r="C8" s="62"/>
      <c r="D8" s="63"/>
      <c r="E8" s="63"/>
      <c r="F8" s="63"/>
      <c r="G8" s="6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48"/>
      <c r="B9" s="47"/>
      <c r="C9" s="65"/>
      <c r="D9" s="58"/>
      <c r="E9" s="58"/>
      <c r="F9" s="58"/>
      <c r="G9" s="5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20"/>
      <c r="B10" s="2"/>
      <c r="C10" s="2"/>
      <c r="D10" s="2"/>
      <c r="E10" s="2"/>
      <c r="F10" s="2"/>
      <c r="G10" s="2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950000000000003" customHeight="1" thickBot="1" x14ac:dyDescent="0.35">
      <c r="A11" s="22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3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24">
        <v>1</v>
      </c>
      <c r="B12" s="36" t="s">
        <v>46</v>
      </c>
      <c r="C12" s="6"/>
      <c r="D12" s="6"/>
      <c r="E12" s="6"/>
      <c r="F12" s="34"/>
      <c r="G12" s="35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5" t="s">
        <v>11</v>
      </c>
      <c r="B13" s="7" t="s">
        <v>47</v>
      </c>
      <c r="C13" s="8">
        <v>1</v>
      </c>
      <c r="D13" s="9">
        <v>567.63</v>
      </c>
      <c r="E13" s="9">
        <f>ROUND(D13*C13,2)</f>
        <v>567.63</v>
      </c>
      <c r="F13" s="43"/>
      <c r="G13" s="37">
        <f t="shared" ref="G13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5" t="s">
        <v>48</v>
      </c>
      <c r="B14" s="7" t="s">
        <v>15</v>
      </c>
      <c r="C14" s="8">
        <v>1</v>
      </c>
      <c r="D14" s="9">
        <v>1110.03</v>
      </c>
      <c r="E14" s="9">
        <f t="shared" ref="E14" si="1">ROUND(D14*C14,2)</f>
        <v>1110.03</v>
      </c>
      <c r="F14" s="43"/>
      <c r="G14" s="37">
        <f t="shared" ref="G14" si="2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5" t="s">
        <v>49</v>
      </c>
      <c r="B15" s="7" t="s">
        <v>83</v>
      </c>
      <c r="C15" s="8">
        <v>12</v>
      </c>
      <c r="D15" s="9">
        <v>170.29</v>
      </c>
      <c r="E15" s="9">
        <f t="shared" ref="E15:E27" si="3">ROUND(D15*C15,2)</f>
        <v>2043.48</v>
      </c>
      <c r="F15" s="43"/>
      <c r="G15" s="37">
        <f t="shared" ref="G15:G27" si="4">IF(F15&gt;D15,F15/0,ROUND(C15*F15,2))</f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4">
        <v>2</v>
      </c>
      <c r="B16" s="36" t="s">
        <v>18</v>
      </c>
      <c r="C16" s="6"/>
      <c r="D16" s="6"/>
      <c r="E16" s="6"/>
      <c r="F16" s="6"/>
      <c r="G16" s="38"/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5" t="s">
        <v>12</v>
      </c>
      <c r="B17" s="7" t="s">
        <v>19</v>
      </c>
      <c r="C17" s="8">
        <v>12</v>
      </c>
      <c r="D17" s="9">
        <v>232.09</v>
      </c>
      <c r="E17" s="9">
        <f t="shared" si="3"/>
        <v>2785.08</v>
      </c>
      <c r="F17" s="43"/>
      <c r="G17" s="26">
        <f t="shared" si="4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4">
        <v>3</v>
      </c>
      <c r="B18" s="36" t="s">
        <v>50</v>
      </c>
      <c r="C18" s="6"/>
      <c r="D18" s="6"/>
      <c r="E18" s="6"/>
      <c r="F18" s="6"/>
      <c r="G18" s="38"/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5" t="s">
        <v>51</v>
      </c>
      <c r="B19" s="7" t="s">
        <v>82</v>
      </c>
      <c r="C19" s="8">
        <v>400</v>
      </c>
      <c r="D19" s="9">
        <v>2.14</v>
      </c>
      <c r="E19" s="9">
        <f t="shared" si="3"/>
        <v>856</v>
      </c>
      <c r="F19" s="43"/>
      <c r="G19" s="26">
        <f t="shared" si="4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5" t="s">
        <v>53</v>
      </c>
      <c r="B20" s="7" t="s">
        <v>20</v>
      </c>
      <c r="C20" s="8">
        <v>400</v>
      </c>
      <c r="D20" s="9">
        <v>2.0099999999999998</v>
      </c>
      <c r="E20" s="9">
        <f t="shared" si="3"/>
        <v>804</v>
      </c>
      <c r="F20" s="43"/>
      <c r="G20" s="26">
        <f t="shared" si="4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5" t="s">
        <v>55</v>
      </c>
      <c r="B21" s="7" t="s">
        <v>21</v>
      </c>
      <c r="C21" s="8">
        <v>80</v>
      </c>
      <c r="D21" s="9">
        <v>17.8</v>
      </c>
      <c r="E21" s="9">
        <f t="shared" si="3"/>
        <v>1424</v>
      </c>
      <c r="F21" s="43"/>
      <c r="G21" s="26">
        <f t="shared" si="4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5" t="s">
        <v>57</v>
      </c>
      <c r="B22" s="7" t="s">
        <v>22</v>
      </c>
      <c r="C22" s="8">
        <v>80</v>
      </c>
      <c r="D22" s="9">
        <v>12.87</v>
      </c>
      <c r="E22" s="9">
        <f t="shared" si="3"/>
        <v>1029.5999999999999</v>
      </c>
      <c r="F22" s="43"/>
      <c r="G22" s="26">
        <f t="shared" si="4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5" t="s">
        <v>59</v>
      </c>
      <c r="B23" s="7" t="s">
        <v>23</v>
      </c>
      <c r="C23" s="8">
        <v>50</v>
      </c>
      <c r="D23" s="9">
        <v>24.55</v>
      </c>
      <c r="E23" s="9">
        <f t="shared" ref="E23:E25" si="5">ROUND(D23*C23,2)</f>
        <v>1227.5</v>
      </c>
      <c r="F23" s="43"/>
      <c r="G23" s="26">
        <f t="shared" ref="G23:G25" si="6">IF(F23&gt;D23,F23/0,ROUND(C23*F23,2))</f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5" t="s">
        <v>60</v>
      </c>
      <c r="B24" s="7" t="s">
        <v>24</v>
      </c>
      <c r="C24" s="8">
        <v>50</v>
      </c>
      <c r="D24" s="9">
        <v>18.600000000000001</v>
      </c>
      <c r="E24" s="9">
        <f t="shared" si="5"/>
        <v>930</v>
      </c>
      <c r="F24" s="43"/>
      <c r="G24" s="26">
        <f t="shared" si="6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5" t="s">
        <v>61</v>
      </c>
      <c r="B25" s="7" t="s">
        <v>25</v>
      </c>
      <c r="C25" s="8">
        <v>100</v>
      </c>
      <c r="D25" s="9">
        <v>13.23</v>
      </c>
      <c r="E25" s="9">
        <f t="shared" si="5"/>
        <v>1323</v>
      </c>
      <c r="F25" s="43"/>
      <c r="G25" s="26">
        <f t="shared" si="6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5" t="s">
        <v>62</v>
      </c>
      <c r="B26" s="7" t="s">
        <v>26</v>
      </c>
      <c r="C26" s="8">
        <v>20</v>
      </c>
      <c r="D26" s="9">
        <v>24.89</v>
      </c>
      <c r="E26" s="9">
        <f t="shared" ref="E26" si="7">ROUND(D26*C26,2)</f>
        <v>497.8</v>
      </c>
      <c r="F26" s="43"/>
      <c r="G26" s="26">
        <f t="shared" ref="G26" si="8">IF(F26&gt;D26,F26/0,ROUND(C26*F26,2))</f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5" t="s">
        <v>63</v>
      </c>
      <c r="B27" s="7" t="s">
        <v>27</v>
      </c>
      <c r="C27" s="8">
        <v>5</v>
      </c>
      <c r="D27" s="9">
        <v>112.46</v>
      </c>
      <c r="E27" s="9">
        <f t="shared" si="3"/>
        <v>562.29999999999995</v>
      </c>
      <c r="F27" s="43"/>
      <c r="G27" s="26">
        <f t="shared" si="4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5" t="s">
        <v>52</v>
      </c>
      <c r="B28" s="7" t="s">
        <v>28</v>
      </c>
      <c r="C28" s="8">
        <v>2</v>
      </c>
      <c r="D28" s="9">
        <v>119.81</v>
      </c>
      <c r="E28" s="9">
        <f t="shared" ref="E28:E33" si="9">ROUND(D28*C28,2)</f>
        <v>239.62</v>
      </c>
      <c r="F28" s="43"/>
      <c r="G28" s="26">
        <f t="shared" ref="G28:G33" si="10">IF(F28&gt;D28,F28/0,ROUND(C28*F28,2))</f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5" t="s">
        <v>54</v>
      </c>
      <c r="B29" s="7" t="s">
        <v>29</v>
      </c>
      <c r="C29" s="8">
        <v>4</v>
      </c>
      <c r="D29" s="9">
        <v>279.77</v>
      </c>
      <c r="E29" s="9">
        <f t="shared" si="9"/>
        <v>1119.08</v>
      </c>
      <c r="F29" s="43"/>
      <c r="G29" s="26">
        <f t="shared" si="10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5" t="s">
        <v>56</v>
      </c>
      <c r="B30" s="7" t="s">
        <v>30</v>
      </c>
      <c r="C30" s="8">
        <v>5</v>
      </c>
      <c r="D30" s="9">
        <v>75.63</v>
      </c>
      <c r="E30" s="9">
        <f t="shared" si="9"/>
        <v>378.15</v>
      </c>
      <c r="F30" s="43"/>
      <c r="G30" s="26">
        <f t="shared" si="10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5" t="s">
        <v>58</v>
      </c>
      <c r="B31" s="7" t="s">
        <v>31</v>
      </c>
      <c r="C31" s="8">
        <v>5</v>
      </c>
      <c r="D31" s="9">
        <v>124.09</v>
      </c>
      <c r="E31" s="9">
        <f t="shared" si="9"/>
        <v>620.45000000000005</v>
      </c>
      <c r="F31" s="43"/>
      <c r="G31" s="26">
        <f t="shared" si="10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5" t="s">
        <v>64</v>
      </c>
      <c r="B32" s="7" t="s">
        <v>32</v>
      </c>
      <c r="C32" s="8">
        <v>4</v>
      </c>
      <c r="D32" s="9">
        <v>176.44</v>
      </c>
      <c r="E32" s="9">
        <f t="shared" si="9"/>
        <v>705.76</v>
      </c>
      <c r="F32" s="43"/>
      <c r="G32" s="26">
        <f t="shared" si="10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5" t="s">
        <v>65</v>
      </c>
      <c r="B33" s="7" t="s">
        <v>33</v>
      </c>
      <c r="C33" s="8">
        <v>4</v>
      </c>
      <c r="D33" s="9">
        <v>252.8</v>
      </c>
      <c r="E33" s="9">
        <f t="shared" si="9"/>
        <v>1011.2</v>
      </c>
      <c r="F33" s="43"/>
      <c r="G33" s="26">
        <f t="shared" si="10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5" t="s">
        <v>66</v>
      </c>
      <c r="B34" s="7" t="s">
        <v>34</v>
      </c>
      <c r="C34" s="8">
        <v>4</v>
      </c>
      <c r="D34" s="9">
        <v>213.34</v>
      </c>
      <c r="E34" s="9">
        <f t="shared" ref="E34:E45" si="11">ROUND(D34*C34,2)</f>
        <v>853.36</v>
      </c>
      <c r="F34" s="43"/>
      <c r="G34" s="26">
        <f t="shared" ref="G34:G45" si="12">IF(F34&gt;D34,F34/0,ROUND(C34*F34,2))</f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5" t="s">
        <v>67</v>
      </c>
      <c r="B35" s="7" t="s">
        <v>35</v>
      </c>
      <c r="C35" s="8">
        <v>4</v>
      </c>
      <c r="D35" s="9">
        <v>53.68</v>
      </c>
      <c r="E35" s="9">
        <f t="shared" si="11"/>
        <v>214.72</v>
      </c>
      <c r="F35" s="43"/>
      <c r="G35" s="26">
        <f t="shared" si="12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5" t="s">
        <v>68</v>
      </c>
      <c r="B36" s="7" t="s">
        <v>36</v>
      </c>
      <c r="C36" s="8">
        <v>4</v>
      </c>
      <c r="D36" s="9">
        <v>27.76</v>
      </c>
      <c r="E36" s="9">
        <f t="shared" si="11"/>
        <v>111.04</v>
      </c>
      <c r="F36" s="43"/>
      <c r="G36" s="26">
        <f t="shared" si="12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5" t="s">
        <v>69</v>
      </c>
      <c r="B37" s="7" t="s">
        <v>37</v>
      </c>
      <c r="C37" s="8">
        <v>50</v>
      </c>
      <c r="D37" s="9">
        <v>9.5299999999999994</v>
      </c>
      <c r="E37" s="9">
        <f t="shared" si="11"/>
        <v>476.5</v>
      </c>
      <c r="F37" s="43"/>
      <c r="G37" s="26">
        <f t="shared" si="12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5" t="s">
        <v>70</v>
      </c>
      <c r="B38" s="7" t="s">
        <v>38</v>
      </c>
      <c r="C38" s="8">
        <v>50</v>
      </c>
      <c r="D38" s="9">
        <v>13.46</v>
      </c>
      <c r="E38" s="9">
        <f t="shared" si="11"/>
        <v>673</v>
      </c>
      <c r="F38" s="43"/>
      <c r="G38" s="26">
        <f t="shared" si="12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5" t="s">
        <v>71</v>
      </c>
      <c r="B39" s="7" t="s">
        <v>39</v>
      </c>
      <c r="C39" s="8">
        <v>8</v>
      </c>
      <c r="D39" s="9">
        <v>42.35</v>
      </c>
      <c r="E39" s="9">
        <f t="shared" si="11"/>
        <v>338.8</v>
      </c>
      <c r="F39" s="43"/>
      <c r="G39" s="26">
        <f t="shared" si="12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5" t="s">
        <v>72</v>
      </c>
      <c r="B40" s="7" t="s">
        <v>40</v>
      </c>
      <c r="C40" s="8">
        <v>3</v>
      </c>
      <c r="D40" s="9">
        <v>17.010000000000002</v>
      </c>
      <c r="E40" s="9">
        <f t="shared" si="11"/>
        <v>51.03</v>
      </c>
      <c r="F40" s="43"/>
      <c r="G40" s="26">
        <f t="shared" si="12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5" t="s">
        <v>73</v>
      </c>
      <c r="B41" s="7" t="s">
        <v>41</v>
      </c>
      <c r="C41" s="8">
        <v>10</v>
      </c>
      <c r="D41" s="9">
        <v>52.43</v>
      </c>
      <c r="E41" s="9">
        <f t="shared" si="11"/>
        <v>524.29999999999995</v>
      </c>
      <c r="F41" s="43"/>
      <c r="G41" s="26">
        <f t="shared" si="12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5" t="s">
        <v>74</v>
      </c>
      <c r="B42" s="7" t="s">
        <v>42</v>
      </c>
      <c r="C42" s="8">
        <v>8</v>
      </c>
      <c r="D42" s="9">
        <v>7.1</v>
      </c>
      <c r="E42" s="9">
        <f t="shared" si="11"/>
        <v>56.8</v>
      </c>
      <c r="F42" s="43"/>
      <c r="G42" s="26">
        <f t="shared" si="12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5" t="s">
        <v>75</v>
      </c>
      <c r="B43" s="7" t="s">
        <v>43</v>
      </c>
      <c r="C43" s="8">
        <v>5</v>
      </c>
      <c r="D43" s="9">
        <v>186.79</v>
      </c>
      <c r="E43" s="9">
        <f t="shared" si="11"/>
        <v>933.95</v>
      </c>
      <c r="F43" s="43"/>
      <c r="G43" s="26">
        <f t="shared" si="12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5" t="s">
        <v>76</v>
      </c>
      <c r="B44" s="7" t="s">
        <v>44</v>
      </c>
      <c r="C44" s="8">
        <v>5</v>
      </c>
      <c r="D44" s="9">
        <v>251.36</v>
      </c>
      <c r="E44" s="9">
        <f t="shared" si="11"/>
        <v>1256.8</v>
      </c>
      <c r="F44" s="43"/>
      <c r="G44" s="26">
        <f t="shared" si="12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5" t="s">
        <v>77</v>
      </c>
      <c r="B45" s="7" t="s">
        <v>45</v>
      </c>
      <c r="C45" s="8">
        <v>100</v>
      </c>
      <c r="D45" s="9">
        <v>5.97</v>
      </c>
      <c r="E45" s="9">
        <f t="shared" si="11"/>
        <v>597</v>
      </c>
      <c r="F45" s="43"/>
      <c r="G45" s="26">
        <f t="shared" si="12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39"/>
      <c r="B46" s="40" t="s">
        <v>14</v>
      </c>
      <c r="C46" s="41"/>
      <c r="D46" s="41"/>
      <c r="E46" s="41"/>
      <c r="F46" s="41"/>
      <c r="G46" s="42"/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5" t="s">
        <v>78</v>
      </c>
      <c r="B47" s="7" t="s">
        <v>79</v>
      </c>
      <c r="C47" s="8">
        <v>1</v>
      </c>
      <c r="D47" s="9">
        <v>1500</v>
      </c>
      <c r="E47" s="9">
        <f t="shared" ref="E47" si="13">ROUND(D47*C47,2)</f>
        <v>1500</v>
      </c>
      <c r="F47" s="9">
        <v>1500</v>
      </c>
      <c r="G47" s="26">
        <f>IF(F47&gt;D47,F47/0,ROUND(C47*F47,2))</f>
        <v>1500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thickBot="1" x14ac:dyDescent="0.35">
      <c r="A48" s="25" t="s">
        <v>80</v>
      </c>
      <c r="B48" s="7" t="s">
        <v>81</v>
      </c>
      <c r="C48" s="8">
        <v>10</v>
      </c>
      <c r="D48" s="9">
        <v>113.53</v>
      </c>
      <c r="E48" s="9">
        <f t="shared" ref="E48" si="14">ROUND(D48*C48,2)</f>
        <v>1135.3</v>
      </c>
      <c r="F48" s="43"/>
      <c r="G48" s="26">
        <f t="shared" ref="G48" si="15">IF(F48&gt;D48,F48/0,ROUND(C48*F48,2))</f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9.5" customHeight="1" x14ac:dyDescent="0.3">
      <c r="A49" s="27"/>
      <c r="B49" s="28"/>
      <c r="C49" s="28"/>
      <c r="D49" s="10"/>
      <c r="E49" s="11">
        <f>SUM(E12:E48)</f>
        <v>27957.279999999999</v>
      </c>
      <c r="F49" s="12"/>
      <c r="G49" s="29">
        <f>IF(SUM(G12:G48)=15000,0,SUM(G12:G48))</f>
        <v>1500</v>
      </c>
      <c r="H49" s="1"/>
      <c r="I49" s="1"/>
      <c r="J49" s="1"/>
      <c r="K49" s="1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thickBot="1" x14ac:dyDescent="0.35">
      <c r="A50" s="30"/>
      <c r="B50" s="31"/>
      <c r="C50" s="31"/>
      <c r="D50" s="31"/>
      <c r="E50" s="31"/>
      <c r="F50" s="31"/>
      <c r="G50" s="3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thickBot="1" x14ac:dyDescent="0.35">
      <c r="A51" s="49" t="s">
        <v>13</v>
      </c>
      <c r="B51" s="47"/>
      <c r="C51" s="47"/>
      <c r="D51" s="47"/>
      <c r="E51" s="47"/>
      <c r="F51" s="50">
        <f>IF(G49&lt;=27957.28,G49,"ERROR: Límite superado")</f>
        <v>1500</v>
      </c>
      <c r="G51" s="5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6" customHeight="1" thickBot="1" x14ac:dyDescent="0.35">
      <c r="A52" s="44" t="s">
        <v>84</v>
      </c>
      <c r="B52" s="45"/>
      <c r="C52" s="45"/>
      <c r="D52" s="45"/>
      <c r="E52" s="45"/>
      <c r="F52" s="45"/>
      <c r="G52" s="33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</sheetData>
  <mergeCells count="10">
    <mergeCell ref="A52:F52"/>
    <mergeCell ref="A8:B9"/>
    <mergeCell ref="A51:E51"/>
    <mergeCell ref="F51:G51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0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Josep Guillem Rodríguez Astol</cp:lastModifiedBy>
  <cp:lastPrinted>2024-06-27T10:22:10Z</cp:lastPrinted>
  <dcterms:created xsi:type="dcterms:W3CDTF">2019-12-12T10:58:27Z</dcterms:created>
  <dcterms:modified xsi:type="dcterms:W3CDTF">2024-10-28T10:29:25Z</dcterms:modified>
</cp:coreProperties>
</file>