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7056"/>
  </bookViews>
  <sheets>
    <sheet name="PROPOSICIÓN ECONÓMICA" sheetId="1" r:id="rId1"/>
  </sheets>
  <calcPr calcId="145621"/>
  <extLst>
    <ext uri="GoogleSheetsCustomDataVersion2">
      <go:sheetsCustomData xmlns:go="http://customooxmlschemas.google.com/" r:id="rId5" roundtripDataChecksum="oNGnX9f2GxIHz9bNs9Sl/NcXRvuFKf+oKJUiNU5fPu8="/>
    </ext>
  </extLst>
</workbook>
</file>

<file path=xl/calcChain.xml><?xml version="1.0" encoding="utf-8"?>
<calcChain xmlns="http://schemas.openxmlformats.org/spreadsheetml/2006/main">
  <c r="G22" i="1" l="1"/>
  <c r="E22" i="1"/>
  <c r="G23" i="1" l="1"/>
  <c r="E23" i="1"/>
  <c r="G29" i="1" l="1"/>
  <c r="E29" i="1"/>
  <c r="G28" i="1"/>
  <c r="E28" i="1"/>
  <c r="G20" i="1"/>
  <c r="E20" i="1"/>
  <c r="G19" i="1"/>
  <c r="E19" i="1"/>
  <c r="G32" i="1"/>
  <c r="E32" i="1"/>
  <c r="G31" i="1"/>
  <c r="E31" i="1"/>
  <c r="G30" i="1"/>
  <c r="E30" i="1"/>
  <c r="G27" i="1"/>
  <c r="E27" i="1"/>
  <c r="G26" i="1"/>
  <c r="E26" i="1"/>
  <c r="G24" i="1"/>
  <c r="E24" i="1"/>
  <c r="G21" i="1"/>
  <c r="E21" i="1"/>
  <c r="G18" i="1"/>
  <c r="E18" i="1"/>
  <c r="G17" i="1"/>
  <c r="E17" i="1"/>
  <c r="G16" i="1"/>
  <c r="E16" i="1"/>
  <c r="G14" i="1"/>
  <c r="E14" i="1"/>
  <c r="G13" i="1"/>
  <c r="E13" i="1"/>
  <c r="G33" i="1" l="1"/>
  <c r="F35" i="1" s="1"/>
  <c r="E33" i="1"/>
</calcChain>
</file>

<file path=xl/sharedStrings.xml><?xml version="1.0" encoding="utf-8"?>
<sst xmlns="http://schemas.openxmlformats.org/spreadsheetml/2006/main" count="54" uniqueCount="54">
  <si>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</si>
  <si>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</si>
  <si>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</si>
  <si>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</si>
  <si>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</si>
  <si>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</si>
  <si>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</si>
  <si>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</si>
  <si>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</si>
  <si>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</si>
  <si>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</si>
  <si>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1.1</t>
  </si>
  <si>
    <t>TOTAL PROPOSICIÓN ECONÓMICA DEL LICITADOR (sin IVA):</t>
  </si>
  <si>
    <t>GESTIÓN DEL CONTRATO</t>
  </si>
  <si>
    <t>2.1</t>
  </si>
  <si>
    <t>Informe inicial, planos y carga GMAO</t>
  </si>
  <si>
    <t>Gestión documental mensual</t>
  </si>
  <si>
    <t>1.2</t>
  </si>
  <si>
    <t>2.2</t>
  </si>
  <si>
    <t>2.3</t>
  </si>
  <si>
    <t>2.4</t>
  </si>
  <si>
    <t>2.5</t>
  </si>
  <si>
    <t>SERVICIO Y LIMPIEZAS ORDINARIAS</t>
  </si>
  <si>
    <t>Barrido mecanizado</t>
  </si>
  <si>
    <t>Barrido mixto (barredora y operario con sopladora)</t>
  </si>
  <si>
    <t>Barrido manual</t>
  </si>
  <si>
    <t>Baldeo mecanizado</t>
  </si>
  <si>
    <t>Vaciado y limpieza de papeleras, contenedores de pantalanes de gestión directa y limpieza de A.A.R.</t>
  </si>
  <si>
    <t>2.6</t>
  </si>
  <si>
    <t>2.7</t>
  </si>
  <si>
    <t>Productos asociados a los servicios y limpiezas</t>
  </si>
  <si>
    <t>SERVICIOS Y LIMPIEZAS ESPECIALES</t>
  </si>
  <si>
    <t>3.1</t>
  </si>
  <si>
    <t>3.2</t>
  </si>
  <si>
    <t>Actuación para emergencia en caso de derrames</t>
  </si>
  <si>
    <t>3.3</t>
  </si>
  <si>
    <t>3.4</t>
  </si>
  <si>
    <t>Servicios especiales de limpieza: limpieza de pintadas o grafitis</t>
  </si>
  <si>
    <t>Servicio de retirada de residuos abandonados</t>
  </si>
  <si>
    <t>Servicio de limpieza de rampas, lámina de agua y varaderos</t>
  </si>
  <si>
    <t>3.6</t>
  </si>
  <si>
    <t>3.7</t>
  </si>
  <si>
    <t>3.8</t>
  </si>
  <si>
    <t>"LIMPIEZA DE LAS ZONAS DE SERVICIO DEL PUERTO DE MAÓ”</t>
  </si>
  <si>
    <t>Expediente E25-0021</t>
  </si>
  <si>
    <t>Refuerzo de personal temporada alta (tardes)</t>
  </si>
  <si>
    <t>2.8</t>
  </si>
  <si>
    <t>Recogida selectiva de residuos para usuarios en zona de fondeo autorizada: CalaTeulera</t>
  </si>
  <si>
    <t>Jornada de batida de residuos Ribera Norte del puerto</t>
  </si>
  <si>
    <t>2.9</t>
  </si>
  <si>
    <t>Servicio de limpieza de escrementos de aves en cantiles, muelles, aceras y pasarelas</t>
  </si>
  <si>
    <t>Servicio para actuaciones en caso de emergencias</t>
  </si>
  <si>
    <t>PA suministro nuevos materiales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</si>
  <si>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
Ya incorpora los 9.876,00 € de la Partida alzada suministro de nuevos materiales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</si>
</sst>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7" x14ac:knownFonts="1">
    <font>
      <sz val="11"/>
      <color theme="1"/>
      <name val="Calibri"/>
      <scheme val="minor"/>
    </font>
    <font>
      <sz val="10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0"/>
      </patternFill>
    </fill>
  </fills>
  <borders count="3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</borders>
  <cellStyleXfs count="1">
    <xf numFmtId="0" fontId="0" fillId="0" borderId="0"/>
  </cellStyleXfs>
  <cellXfs count="66">
    <xf numFmtId="0" fontId="0" fillId="0" borderId="0" xfId="0" applyFont="1" applyAlignment="1"/>
    <xf numFmtId="0" fontId="3" fillId="0" borderId="0" xfId="0" applyFont="1"/>
    <xf numFmtId="0" fontId="3" fillId="2" borderId="4" xfId="0" applyFont="1" applyFill="1" applyBorder="1"/>
    <xf numFmtId="0" fontId="9" fillId="2" borderId="5" xfId="0" applyFont="1" applyFill="1" applyBorder="1" applyAlignment="1">
      <alignment vertical="center" wrapText="1"/>
    </xf>
    <xf numFmtId="0" fontId="9" fillId="2" borderId="5" xfId="0" applyFont="1" applyFill="1" applyBorder="1" applyAlignment="1">
      <alignment horizontal="center" vertical="center" wrapText="1"/>
    </xf>
    <xf numFmtId="4" fontId="10" fillId="0" borderId="0" xfId="0" applyNumberFormat="1" applyFont="1" applyAlignment="1">
      <alignment vertical="top"/>
    </xf>
    <xf numFmtId="164" fontId="11" fillId="4" borderId="6" xfId="0" applyNumberFormat="1" applyFont="1" applyFill="1" applyBorder="1" applyAlignment="1">
      <alignment vertical="center" wrapText="1"/>
    </xf>
    <xf numFmtId="0" fontId="11" fillId="2" borderId="6" xfId="0" applyFont="1" applyFill="1" applyBorder="1" applyAlignment="1">
      <alignment vertical="center" wrapText="1"/>
    </xf>
    <xf numFmtId="2" fontId="11" fillId="2" borderId="6" xfId="0" applyNumberFormat="1" applyFont="1" applyFill="1" applyBorder="1" applyAlignment="1">
      <alignment vertical="center" wrapText="1"/>
    </xf>
    <xf numFmtId="164" fontId="11" fillId="2" borderId="6" xfId="0" applyNumberFormat="1" applyFont="1" applyFill="1" applyBorder="1" applyAlignment="1">
      <alignment vertical="center" wrapText="1"/>
    </xf>
    <xf numFmtId="164" fontId="12" fillId="2" borderId="7" xfId="0" applyNumberFormat="1" applyFont="1" applyFill="1" applyBorder="1" applyAlignment="1">
      <alignment vertical="center" wrapText="1"/>
    </xf>
    <xf numFmtId="49" fontId="10" fillId="0" borderId="0" xfId="0" applyNumberFormat="1" applyFont="1" applyAlignment="1">
      <alignment vertical="top" wrapText="1"/>
    </xf>
    <xf numFmtId="0" fontId="3" fillId="2" borderId="17" xfId="0" applyFont="1" applyFill="1" applyBorder="1"/>
    <xf numFmtId="0" fontId="3" fillId="2" borderId="2" xfId="0" applyFont="1" applyFill="1" applyBorder="1"/>
    <xf numFmtId="0" fontId="3" fillId="2" borderId="18" xfId="0" applyFont="1" applyFill="1" applyBorder="1"/>
    <xf numFmtId="0" fontId="3" fillId="2" borderId="13" xfId="0" applyFont="1" applyFill="1" applyBorder="1"/>
    <xf numFmtId="0" fontId="3" fillId="2" borderId="8" xfId="0" applyFont="1" applyFill="1" applyBorder="1"/>
    <xf numFmtId="0" fontId="3" fillId="2" borderId="14" xfId="0" applyFont="1" applyFill="1" applyBorder="1"/>
    <xf numFmtId="0" fontId="3" fillId="2" borderId="15" xfId="0" applyFont="1" applyFill="1" applyBorder="1"/>
    <xf numFmtId="0" fontId="3" fillId="2" borderId="16" xfId="0" applyFont="1" applyFill="1" applyBorder="1"/>
    <xf numFmtId="0" fontId="9" fillId="2" borderId="19" xfId="0" applyFont="1" applyFill="1" applyBorder="1" applyAlignment="1">
      <alignment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12" fillId="4" borderId="21" xfId="0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center" vertical="center" wrapText="1"/>
    </xf>
    <xf numFmtId="164" fontId="11" fillId="2" borderId="22" xfId="0" applyNumberFormat="1" applyFont="1" applyFill="1" applyBorder="1" applyAlignment="1">
      <alignment vertical="center" wrapText="1"/>
    </xf>
    <xf numFmtId="164" fontId="12" fillId="5" borderId="24" xfId="0" applyNumberFormat="1" applyFont="1" applyFill="1" applyBorder="1" applyAlignment="1">
      <alignment vertical="center" wrapText="1"/>
    </xf>
    <xf numFmtId="0" fontId="3" fillId="2" borderId="13" xfId="0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 wrapText="1"/>
    </xf>
    <xf numFmtId="0" fontId="3" fillId="2" borderId="14" xfId="0" applyFont="1" applyFill="1" applyBorder="1" applyAlignment="1">
      <alignment horizontal="center" wrapText="1"/>
    </xf>
    <xf numFmtId="0" fontId="2" fillId="7" borderId="28" xfId="0" applyFont="1" applyFill="1" applyBorder="1" applyAlignment="1"/>
    <xf numFmtId="164" fontId="11" fillId="3" borderId="6" xfId="0" applyNumberFormat="1" applyFont="1" applyFill="1" applyBorder="1" applyAlignment="1" applyProtection="1">
      <alignment vertical="center" wrapText="1"/>
      <protection locked="0"/>
    </xf>
    <xf numFmtId="164" fontId="11" fillId="4" borderId="29" xfId="0" applyNumberFormat="1" applyFont="1" applyFill="1" applyBorder="1" applyAlignment="1">
      <alignment vertical="center" wrapText="1"/>
    </xf>
    <xf numFmtId="0" fontId="12" fillId="4" borderId="30" xfId="0" applyFont="1" applyFill="1" applyBorder="1" applyAlignment="1">
      <alignment vertical="center" wrapText="1"/>
    </xf>
    <xf numFmtId="2" fontId="12" fillId="4" borderId="6" xfId="0" applyNumberFormat="1" applyFont="1" applyFill="1" applyBorder="1" applyAlignment="1">
      <alignment vertical="center" wrapText="1"/>
    </xf>
    <xf numFmtId="0" fontId="13" fillId="2" borderId="13" xfId="0" applyFont="1" applyFill="1" applyBorder="1" applyAlignment="1">
      <alignment vertical="center" wrapText="1"/>
    </xf>
    <xf numFmtId="0" fontId="13" fillId="2" borderId="8" xfId="0" applyFont="1" applyFill="1" applyBorder="1" applyAlignment="1">
      <alignment vertical="center" wrapText="1"/>
    </xf>
    <xf numFmtId="0" fontId="13" fillId="2" borderId="31" xfId="0" applyFont="1" applyFill="1" applyBorder="1" applyAlignment="1">
      <alignment vertical="center" wrapText="1"/>
    </xf>
    <xf numFmtId="0" fontId="13" fillId="2" borderId="32" xfId="0" applyFont="1" applyFill="1" applyBorder="1" applyAlignment="1">
      <alignment vertical="center" wrapText="1"/>
    </xf>
    <xf numFmtId="164" fontId="11" fillId="3" borderId="33" xfId="0" applyNumberFormat="1" applyFont="1" applyFill="1" applyBorder="1" applyAlignment="1" applyProtection="1">
      <alignment vertical="center" wrapText="1"/>
      <protection locked="0"/>
    </xf>
    <xf numFmtId="164" fontId="11" fillId="2" borderId="34" xfId="0" applyNumberFormat="1" applyFont="1" applyFill="1" applyBorder="1" applyAlignment="1">
      <alignment vertical="center" wrapText="1"/>
    </xf>
    <xf numFmtId="0" fontId="12" fillId="4" borderId="22" xfId="0" applyFont="1" applyFill="1" applyBorder="1" applyAlignment="1">
      <alignment vertical="center" wrapText="1"/>
    </xf>
    <xf numFmtId="164" fontId="11" fillId="8" borderId="6" xfId="0" applyNumberFormat="1" applyFont="1" applyFill="1" applyBorder="1" applyAlignment="1" applyProtection="1">
      <alignment vertical="center" wrapText="1"/>
    </xf>
    <xf numFmtId="0" fontId="7" fillId="2" borderId="26" xfId="0" applyFont="1" applyFill="1" applyBorder="1" applyAlignment="1">
      <alignment horizontal="right" vertical="top" wrapText="1"/>
    </xf>
    <xf numFmtId="0" fontId="7" fillId="2" borderId="27" xfId="0" applyFont="1" applyFill="1" applyBorder="1" applyAlignment="1">
      <alignment horizontal="right" vertical="top" wrapText="1"/>
    </xf>
    <xf numFmtId="0" fontId="8" fillId="2" borderId="13" xfId="0" applyFont="1" applyFill="1" applyBorder="1" applyAlignment="1">
      <alignment horizontal="center" vertical="center" wrapText="1"/>
    </xf>
    <xf numFmtId="0" fontId="2" fillId="0" borderId="8" xfId="0" applyFont="1" applyBorder="1"/>
    <xf numFmtId="0" fontId="2" fillId="0" borderId="13" xfId="0" applyFont="1" applyBorder="1"/>
    <xf numFmtId="0" fontId="14" fillId="2" borderId="13" xfId="0" applyFont="1" applyFill="1" applyBorder="1" applyAlignment="1">
      <alignment horizontal="right" vertical="center" wrapText="1"/>
    </xf>
    <xf numFmtId="164" fontId="15" fillId="6" borderId="9" xfId="0" applyNumberFormat="1" applyFont="1" applyFill="1" applyBorder="1" applyAlignment="1">
      <alignment horizontal="center" vertical="center" wrapText="1"/>
    </xf>
    <xf numFmtId="0" fontId="2" fillId="0" borderId="25" xfId="0" applyFont="1" applyBorder="1"/>
    <xf numFmtId="0" fontId="1" fillId="2" borderId="10" xfId="0" applyFont="1" applyFill="1" applyBorder="1" applyAlignment="1">
      <alignment horizontal="center" wrapText="1"/>
    </xf>
    <xf numFmtId="0" fontId="2" fillId="0" borderId="11" xfId="0" applyFont="1" applyBorder="1"/>
    <xf numFmtId="0" fontId="2" fillId="0" borderId="12" xfId="0" applyFont="1" applyBorder="1"/>
    <xf numFmtId="0" fontId="4" fillId="2" borderId="13" xfId="0" applyFont="1" applyFill="1" applyBorder="1" applyAlignment="1">
      <alignment horizontal="center" vertical="center" wrapText="1"/>
    </xf>
    <xf numFmtId="0" fontId="2" fillId="0" borderId="14" xfId="0" applyFont="1" applyBorder="1"/>
    <xf numFmtId="0" fontId="5" fillId="2" borderId="15" xfId="0" applyFont="1" applyFill="1" applyBorder="1" applyAlignment="1">
      <alignment horizontal="center" vertical="top" wrapText="1"/>
    </xf>
    <xf numFmtId="0" fontId="2" fillId="0" borderId="4" xfId="0" applyFont="1" applyBorder="1"/>
    <xf numFmtId="0" fontId="2" fillId="0" borderId="16" xfId="0" applyFont="1" applyBorder="1"/>
    <xf numFmtId="0" fontId="6" fillId="2" borderId="13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/>
    </xf>
    <xf numFmtId="0" fontId="8" fillId="3" borderId="1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Border="1" applyProtection="1">
      <protection locked="0"/>
    </xf>
    <xf numFmtId="0" fontId="2" fillId="0" borderId="18" xfId="0" applyFont="1" applyBorder="1" applyProtection="1">
      <protection locked="0"/>
    </xf>
    <xf numFmtId="0" fontId="2" fillId="0" borderId="3" xfId="0" applyFont="1" applyBorder="1" applyProtection="1">
      <protection locked="0"/>
    </xf>
    <xf numFmtId="0" fontId="2" fillId="0" borderId="4" xfId="0" applyFont="1" applyBorder="1" applyProtection="1">
      <protection locked="0"/>
    </xf>
    <xf numFmtId="0" fontId="2" fillId="0" borderId="16" xfId="0" applyFont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47"/>
  <sheetViews>
    <sheetView tabSelected="1" zoomScaleNormal="100" workbookViewId="0">
      <selection activeCell="N11" sqref="N11"/>
    </sheetView>
  </sheetViews>
  <sheetFormatPr baseColWidth="10" defaultColWidth="14.44140625" defaultRowHeight="15" customHeight="1" x14ac:dyDescent="0.3"/>
  <cols>
    <col min="1" max="1" width="7.6640625" customWidth="1"/>
    <col min="2" max="2" width="76.33203125" bestFit="1" customWidth="1"/>
    <col min="3" max="6" width="14.5546875" customWidth="1"/>
    <col min="7" max="7" width="16.33203125" customWidth="1"/>
    <col min="8" max="26" width="11.44140625" customWidth="1"/>
  </cols>
  <sheetData>
    <row r="1" spans="1:26" ht="15" customHeight="1" x14ac:dyDescent="0.3">
      <c r="A1" s="50" t="s">
        <v>0</v>
      </c>
      <c r="B1" s="51"/>
      <c r="C1" s="51"/>
      <c r="D1" s="51"/>
      <c r="E1" s="51"/>
      <c r="F1" s="51"/>
      <c r="G1" s="5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3">
      <c r="A2" s="53" t="s">
        <v>43</v>
      </c>
      <c r="B2" s="45"/>
      <c r="C2" s="45"/>
      <c r="D2" s="45"/>
      <c r="E2" s="45"/>
      <c r="F2" s="45"/>
      <c r="G2" s="54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thickBot="1" x14ac:dyDescent="0.35">
      <c r="A3" s="55" t="s">
        <v>44</v>
      </c>
      <c r="B3" s="56"/>
      <c r="C3" s="56"/>
      <c r="D3" s="56"/>
      <c r="E3" s="56"/>
      <c r="F3" s="56"/>
      <c r="G3" s="57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3">
      <c r="A4" s="12"/>
      <c r="B4" s="13"/>
      <c r="C4" s="13"/>
      <c r="D4" s="13"/>
      <c r="E4" s="13"/>
      <c r="F4" s="13"/>
      <c r="G4" s="1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3">
      <c r="A5" s="58" t="s">
        <v>1</v>
      </c>
      <c r="B5" s="45"/>
      <c r="C5" s="45"/>
      <c r="D5" s="45"/>
      <c r="E5" s="45"/>
      <c r="F5" s="45"/>
      <c r="G5" s="54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3">
      <c r="A6" s="59" t="s">
        <v>2</v>
      </c>
      <c r="B6" s="45"/>
      <c r="C6" s="45"/>
      <c r="D6" s="45"/>
      <c r="E6" s="45"/>
      <c r="F6" s="45"/>
      <c r="G6" s="54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thickBot="1" x14ac:dyDescent="0.35">
      <c r="A7" s="15"/>
      <c r="B7" s="16"/>
      <c r="C7" s="16"/>
      <c r="D7" s="16"/>
      <c r="E7" s="16"/>
      <c r="F7" s="16"/>
      <c r="G7" s="17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 x14ac:dyDescent="0.3">
      <c r="A8" s="44" t="s">
        <v>3</v>
      </c>
      <c r="B8" s="45"/>
      <c r="C8" s="60"/>
      <c r="D8" s="61"/>
      <c r="E8" s="61"/>
      <c r="F8" s="61"/>
      <c r="G8" s="62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thickBot="1" x14ac:dyDescent="0.35">
      <c r="A9" s="46"/>
      <c r="B9" s="45"/>
      <c r="C9" s="63"/>
      <c r="D9" s="64"/>
      <c r="E9" s="64"/>
      <c r="F9" s="64"/>
      <c r="G9" s="65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thickBot="1" x14ac:dyDescent="0.35">
      <c r="A10" s="18"/>
      <c r="B10" s="2"/>
      <c r="C10" s="2"/>
      <c r="D10" s="2"/>
      <c r="E10" s="2"/>
      <c r="F10" s="2"/>
      <c r="G10" s="19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4.950000000000003" customHeight="1" thickBot="1" x14ac:dyDescent="0.35">
      <c r="A11" s="20" t="s">
        <v>4</v>
      </c>
      <c r="B11" s="3" t="s">
        <v>5</v>
      </c>
      <c r="C11" s="4" t="s">
        <v>6</v>
      </c>
      <c r="D11" s="4" t="s">
        <v>7</v>
      </c>
      <c r="E11" s="4" t="s">
        <v>8</v>
      </c>
      <c r="F11" s="4" t="s">
        <v>9</v>
      </c>
      <c r="G11" s="21" t="s">
        <v>10</v>
      </c>
      <c r="H11" s="1"/>
      <c r="I11" s="1"/>
      <c r="J11" s="1"/>
      <c r="K11" s="5"/>
      <c r="L11" s="1"/>
      <c r="M11" s="5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3">
      <c r="A12" s="22">
        <v>1</v>
      </c>
      <c r="B12" s="33" t="s">
        <v>13</v>
      </c>
      <c r="C12" s="6"/>
      <c r="D12" s="6"/>
      <c r="E12" s="6"/>
      <c r="F12" s="31"/>
      <c r="G12" s="32"/>
      <c r="H12" s="1"/>
      <c r="I12" s="1"/>
      <c r="J12" s="1"/>
      <c r="K12" s="5"/>
      <c r="L12" s="1"/>
      <c r="M12" s="5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3">
      <c r="A13" s="23" t="s">
        <v>11</v>
      </c>
      <c r="B13" s="7" t="s">
        <v>15</v>
      </c>
      <c r="C13" s="8">
        <v>1</v>
      </c>
      <c r="D13" s="9">
        <v>1946.55</v>
      </c>
      <c r="E13" s="9">
        <f t="shared" ref="E13:E14" si="0">ROUND(D13*C13,2)</f>
        <v>1946.55</v>
      </c>
      <c r="F13" s="38"/>
      <c r="G13" s="39">
        <f t="shared" ref="G13:G14" si="1">IF(F13&gt;D13,F13/0,ROUND(C13*F13,2))</f>
        <v>0</v>
      </c>
      <c r="H13" s="1"/>
      <c r="I13" s="1"/>
      <c r="J13" s="1"/>
      <c r="K13" s="5"/>
      <c r="L13" s="1"/>
      <c r="M13" s="5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3">
      <c r="A14" s="23" t="s">
        <v>17</v>
      </c>
      <c r="B14" s="7" t="s">
        <v>16</v>
      </c>
      <c r="C14" s="8">
        <v>12</v>
      </c>
      <c r="D14" s="9">
        <v>398.82</v>
      </c>
      <c r="E14" s="9">
        <f t="shared" si="0"/>
        <v>4785.84</v>
      </c>
      <c r="F14" s="38"/>
      <c r="G14" s="39">
        <f t="shared" si="1"/>
        <v>0</v>
      </c>
      <c r="H14" s="1"/>
      <c r="I14" s="1"/>
      <c r="J14" s="1"/>
      <c r="K14" s="5"/>
      <c r="L14" s="1"/>
      <c r="M14" s="5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3">
      <c r="A15" s="22">
        <v>2</v>
      </c>
      <c r="B15" s="33" t="s">
        <v>22</v>
      </c>
      <c r="C15" s="6"/>
      <c r="D15" s="6"/>
      <c r="E15" s="6"/>
      <c r="F15" s="6"/>
      <c r="G15" s="40"/>
      <c r="H15" s="1"/>
      <c r="I15" s="1"/>
      <c r="J15" s="1"/>
      <c r="K15" s="5"/>
      <c r="L15" s="1"/>
      <c r="M15" s="5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3">
      <c r="A16" s="23" t="s">
        <v>14</v>
      </c>
      <c r="B16" s="7" t="s">
        <v>23</v>
      </c>
      <c r="C16" s="8">
        <v>120</v>
      </c>
      <c r="D16" s="9">
        <v>322.12</v>
      </c>
      <c r="E16" s="9">
        <f t="shared" ref="E16:E24" si="2">ROUND(D16*C16,2)</f>
        <v>38654.400000000001</v>
      </c>
      <c r="F16" s="38"/>
      <c r="G16" s="39">
        <f t="shared" ref="G16:G24" si="3">IF(F16&gt;D16,F16/0,ROUND(C16*F16,2))</f>
        <v>0</v>
      </c>
      <c r="H16" s="1"/>
      <c r="I16" s="1"/>
      <c r="J16" s="1"/>
      <c r="K16" s="5"/>
      <c r="L16" s="1"/>
      <c r="M16" s="5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3">
      <c r="A17" s="23" t="s">
        <v>18</v>
      </c>
      <c r="B17" s="7" t="s">
        <v>24</v>
      </c>
      <c r="C17" s="8">
        <v>36</v>
      </c>
      <c r="D17" s="9">
        <v>435.62</v>
      </c>
      <c r="E17" s="9">
        <f t="shared" si="2"/>
        <v>15682.32</v>
      </c>
      <c r="F17" s="38"/>
      <c r="G17" s="39">
        <f t="shared" si="3"/>
        <v>0</v>
      </c>
      <c r="H17" s="1"/>
      <c r="I17" s="1"/>
      <c r="J17" s="1"/>
      <c r="K17" s="5"/>
      <c r="L17" s="1"/>
      <c r="M17" s="5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3">
      <c r="A18" s="23" t="s">
        <v>19</v>
      </c>
      <c r="B18" s="7" t="s">
        <v>25</v>
      </c>
      <c r="C18" s="8">
        <v>300</v>
      </c>
      <c r="D18" s="9">
        <v>113.5</v>
      </c>
      <c r="E18" s="9">
        <f t="shared" si="2"/>
        <v>34050</v>
      </c>
      <c r="F18" s="38"/>
      <c r="G18" s="39">
        <f t="shared" si="3"/>
        <v>0</v>
      </c>
      <c r="H18" s="1"/>
      <c r="I18" s="1"/>
      <c r="J18" s="1"/>
      <c r="K18" s="5"/>
      <c r="L18" s="1"/>
      <c r="M18" s="5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3">
      <c r="A19" s="23" t="s">
        <v>20</v>
      </c>
      <c r="B19" s="7" t="s">
        <v>26</v>
      </c>
      <c r="C19" s="8">
        <v>24</v>
      </c>
      <c r="D19" s="9">
        <v>398.04</v>
      </c>
      <c r="E19" s="9">
        <f t="shared" ref="E19:E20" si="4">ROUND(D19*C19,2)</f>
        <v>9552.9599999999991</v>
      </c>
      <c r="F19" s="38"/>
      <c r="G19" s="39">
        <f t="shared" ref="G19:G20" si="5">IF(F19&gt;D19,F19/0,ROUND(C19*F19,2))</f>
        <v>0</v>
      </c>
      <c r="H19" s="1"/>
      <c r="I19" s="1"/>
      <c r="J19" s="1"/>
      <c r="K19" s="5"/>
      <c r="L19" s="1"/>
      <c r="M19" s="5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3">
      <c r="A20" s="23" t="s">
        <v>21</v>
      </c>
      <c r="B20" s="7" t="s">
        <v>27</v>
      </c>
      <c r="C20" s="8">
        <v>240</v>
      </c>
      <c r="D20" s="9">
        <v>242.19</v>
      </c>
      <c r="E20" s="9">
        <f t="shared" si="4"/>
        <v>58125.599999999999</v>
      </c>
      <c r="F20" s="30"/>
      <c r="G20" s="24">
        <f t="shared" si="5"/>
        <v>0</v>
      </c>
      <c r="H20" s="1"/>
      <c r="I20" s="1"/>
      <c r="J20" s="1"/>
      <c r="K20" s="5"/>
      <c r="L20" s="1"/>
      <c r="M20" s="5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3">
      <c r="A21" s="23" t="s">
        <v>28</v>
      </c>
      <c r="B21" s="7" t="s">
        <v>45</v>
      </c>
      <c r="C21" s="8">
        <v>120</v>
      </c>
      <c r="D21" s="9">
        <v>242.19</v>
      </c>
      <c r="E21" s="9">
        <f t="shared" si="2"/>
        <v>29062.799999999999</v>
      </c>
      <c r="F21" s="38"/>
      <c r="G21" s="39">
        <f t="shared" si="3"/>
        <v>0</v>
      </c>
      <c r="H21" s="1"/>
      <c r="I21" s="1"/>
      <c r="J21" s="1"/>
      <c r="K21" s="5"/>
      <c r="L21" s="1"/>
      <c r="M21" s="5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3">
      <c r="A22" s="23" t="s">
        <v>29</v>
      </c>
      <c r="B22" s="7" t="s">
        <v>47</v>
      </c>
      <c r="C22" s="8">
        <v>26</v>
      </c>
      <c r="D22" s="9">
        <v>242.19</v>
      </c>
      <c r="E22" s="9">
        <f t="shared" si="2"/>
        <v>6296.94</v>
      </c>
      <c r="F22" s="38"/>
      <c r="G22" s="39">
        <f t="shared" si="3"/>
        <v>0</v>
      </c>
      <c r="H22" s="1"/>
      <c r="I22" s="1"/>
      <c r="J22" s="1"/>
      <c r="K22" s="5"/>
      <c r="L22" s="1"/>
      <c r="M22" s="5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3">
      <c r="A23" s="23" t="s">
        <v>46</v>
      </c>
      <c r="B23" s="7" t="s">
        <v>39</v>
      </c>
      <c r="C23" s="8">
        <v>36</v>
      </c>
      <c r="D23" s="9">
        <v>242.19</v>
      </c>
      <c r="E23" s="9">
        <f t="shared" ref="E23" si="6">ROUND(D23*C23,2)</f>
        <v>8718.84</v>
      </c>
      <c r="F23" s="38"/>
      <c r="G23" s="39">
        <f t="shared" ref="G23" si="7">IF(F23&gt;D23,F23/0,ROUND(C23*F23,2))</f>
        <v>0</v>
      </c>
      <c r="H23" s="1"/>
      <c r="I23" s="1"/>
      <c r="J23" s="1"/>
      <c r="K23" s="5"/>
      <c r="L23" s="1"/>
      <c r="M23" s="5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3">
      <c r="A24" s="23" t="s">
        <v>49</v>
      </c>
      <c r="B24" s="7" t="s">
        <v>30</v>
      </c>
      <c r="C24" s="8">
        <v>12</v>
      </c>
      <c r="D24" s="9">
        <v>732.36</v>
      </c>
      <c r="E24" s="9">
        <f t="shared" si="2"/>
        <v>8788.32</v>
      </c>
      <c r="F24" s="30"/>
      <c r="G24" s="24">
        <f t="shared" si="3"/>
        <v>0</v>
      </c>
      <c r="H24" s="1"/>
      <c r="I24" s="1"/>
      <c r="J24" s="1"/>
      <c r="K24" s="5"/>
      <c r="L24" s="1"/>
      <c r="M24" s="5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3">
      <c r="A25" s="22">
        <v>3</v>
      </c>
      <c r="B25" s="33" t="s">
        <v>31</v>
      </c>
      <c r="C25" s="6"/>
      <c r="D25" s="6"/>
      <c r="E25" s="6"/>
      <c r="F25" s="6"/>
      <c r="G25" s="40"/>
      <c r="H25" s="1"/>
      <c r="I25" s="1"/>
      <c r="J25" s="1"/>
      <c r="K25" s="5"/>
      <c r="L25" s="1"/>
      <c r="M25" s="5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3">
      <c r="A26" s="23" t="s">
        <v>32</v>
      </c>
      <c r="B26" s="7" t="s">
        <v>48</v>
      </c>
      <c r="C26" s="8">
        <v>12</v>
      </c>
      <c r="D26" s="9">
        <v>556.71</v>
      </c>
      <c r="E26" s="9">
        <f t="shared" ref="E26:E32" si="8">ROUND(D26*C26,2)</f>
        <v>6680.52</v>
      </c>
      <c r="F26" s="38"/>
      <c r="G26" s="39">
        <f t="shared" ref="G26:G32" si="9">IF(F26&gt;D26,F26/0,ROUND(C26*F26,2))</f>
        <v>0</v>
      </c>
      <c r="H26" s="1"/>
      <c r="I26" s="1"/>
      <c r="J26" s="1"/>
      <c r="K26" s="5"/>
      <c r="L26" s="1"/>
      <c r="M26" s="5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3">
      <c r="A27" s="23" t="s">
        <v>33</v>
      </c>
      <c r="B27" s="7" t="s">
        <v>34</v>
      </c>
      <c r="C27" s="8">
        <v>1</v>
      </c>
      <c r="D27" s="9">
        <v>1081.7</v>
      </c>
      <c r="E27" s="9">
        <f t="shared" si="8"/>
        <v>1081.7</v>
      </c>
      <c r="F27" s="38"/>
      <c r="G27" s="39">
        <f t="shared" si="9"/>
        <v>0</v>
      </c>
      <c r="H27" s="1"/>
      <c r="I27" s="1"/>
      <c r="J27" s="1"/>
      <c r="K27" s="5"/>
      <c r="L27" s="1"/>
      <c r="M27" s="5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3">
      <c r="A28" s="23" t="s">
        <v>35</v>
      </c>
      <c r="B28" s="7" t="s">
        <v>37</v>
      </c>
      <c r="C28" s="8">
        <v>25</v>
      </c>
      <c r="D28" s="9">
        <v>161.86000000000001</v>
      </c>
      <c r="E28" s="9">
        <f t="shared" ref="E28:E29" si="10">ROUND(D28*C28,2)</f>
        <v>4046.5</v>
      </c>
      <c r="F28" s="38"/>
      <c r="G28" s="39">
        <f t="shared" ref="G28:G29" si="11">IF(F28&gt;D28,F28/0,ROUND(C28*F28,2))</f>
        <v>0</v>
      </c>
      <c r="H28" s="1"/>
      <c r="I28" s="1"/>
      <c r="J28" s="1"/>
      <c r="K28" s="5"/>
      <c r="L28" s="1"/>
      <c r="M28" s="5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3">
      <c r="A29" s="23" t="s">
        <v>36</v>
      </c>
      <c r="B29" s="7" t="s">
        <v>38</v>
      </c>
      <c r="C29" s="8">
        <v>25</v>
      </c>
      <c r="D29" s="9">
        <v>60.55</v>
      </c>
      <c r="E29" s="9">
        <f t="shared" si="10"/>
        <v>1513.75</v>
      </c>
      <c r="F29" s="38"/>
      <c r="G29" s="39">
        <f t="shared" si="11"/>
        <v>0</v>
      </c>
      <c r="H29" s="1"/>
      <c r="I29" s="1"/>
      <c r="J29" s="1"/>
      <c r="K29" s="5"/>
      <c r="L29" s="1"/>
      <c r="M29" s="5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3">
      <c r="A30" s="23" t="s">
        <v>40</v>
      </c>
      <c r="B30" s="7" t="s">
        <v>50</v>
      </c>
      <c r="C30" s="8">
        <v>24</v>
      </c>
      <c r="D30" s="9">
        <v>355.69</v>
      </c>
      <c r="E30" s="9">
        <f t="shared" si="8"/>
        <v>8536.56</v>
      </c>
      <c r="F30" s="38"/>
      <c r="G30" s="39">
        <f t="shared" si="9"/>
        <v>0</v>
      </c>
      <c r="H30" s="1"/>
      <c r="I30" s="1"/>
      <c r="J30" s="1"/>
      <c r="K30" s="5"/>
      <c r="L30" s="1"/>
      <c r="M30" s="5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3">
      <c r="A31" s="23" t="s">
        <v>41</v>
      </c>
      <c r="B31" s="7" t="s">
        <v>51</v>
      </c>
      <c r="C31" s="8">
        <v>6</v>
      </c>
      <c r="D31" s="9">
        <v>380.73</v>
      </c>
      <c r="E31" s="9">
        <f t="shared" si="8"/>
        <v>2284.38</v>
      </c>
      <c r="F31" s="38"/>
      <c r="G31" s="39">
        <f t="shared" si="9"/>
        <v>0</v>
      </c>
      <c r="H31" s="1"/>
      <c r="I31" s="1"/>
      <c r="J31" s="1"/>
      <c r="K31" s="5"/>
      <c r="L31" s="1"/>
      <c r="M31" s="5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3">
      <c r="A32" s="23" t="s">
        <v>42</v>
      </c>
      <c r="B32" s="7" t="s">
        <v>52</v>
      </c>
      <c r="C32" s="8">
        <v>1</v>
      </c>
      <c r="D32" s="9">
        <v>9876</v>
      </c>
      <c r="E32" s="9">
        <f t="shared" si="8"/>
        <v>9876</v>
      </c>
      <c r="F32" s="41">
        <v>9876</v>
      </c>
      <c r="G32" s="24">
        <f t="shared" si="9"/>
        <v>9876</v>
      </c>
      <c r="H32" s="1"/>
      <c r="I32" s="1"/>
      <c r="J32" s="1"/>
      <c r="K32" s="5"/>
      <c r="L32" s="1"/>
      <c r="M32" s="5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9.5" customHeight="1" x14ac:dyDescent="0.3">
      <c r="A33" s="34"/>
      <c r="B33" s="35"/>
      <c r="C33" s="35"/>
      <c r="D33" s="36"/>
      <c r="E33" s="10">
        <f>SUM(E12:E32)</f>
        <v>249683.98</v>
      </c>
      <c r="F33" s="37"/>
      <c r="G33" s="25">
        <f>IF(SUM(G12:G32)=9876,0,SUM(G12:G32))</f>
        <v>0</v>
      </c>
      <c r="H33" s="1"/>
      <c r="I33" s="1"/>
      <c r="J33" s="1"/>
      <c r="K33" s="1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thickBot="1" x14ac:dyDescent="0.35">
      <c r="A34" s="26"/>
      <c r="B34" s="27"/>
      <c r="C34" s="27"/>
      <c r="D34" s="27"/>
      <c r="E34" s="27"/>
      <c r="F34" s="27"/>
      <c r="G34" s="28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thickBot="1" x14ac:dyDescent="0.35">
      <c r="A35" s="47" t="s">
        <v>12</v>
      </c>
      <c r="B35" s="45"/>
      <c r="C35" s="45"/>
      <c r="D35" s="45"/>
      <c r="E35" s="45"/>
      <c r="F35" s="48">
        <f>IF(G33&lt;=249683.98,G33,"ERROR: Límite superado")</f>
        <v>0</v>
      </c>
      <c r="G35" s="49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36" customHeight="1" thickBot="1" x14ac:dyDescent="0.35">
      <c r="A36" s="42" t="s">
        <v>53</v>
      </c>
      <c r="B36" s="43"/>
      <c r="C36" s="43"/>
      <c r="D36" s="43"/>
      <c r="E36" s="43"/>
      <c r="F36" s="43"/>
      <c r="G36" s="29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</sheetData>
  <sheetProtection password="CC3D" sheet="1" objects="1" scenarios="1"/>
  <mergeCells count="10">
    <mergeCell ref="A36:F36"/>
    <mergeCell ref="A8:B9"/>
    <mergeCell ref="A35:E35"/>
    <mergeCell ref="F35:G35"/>
    <mergeCell ref="A1:G1"/>
    <mergeCell ref="A2:G2"/>
    <mergeCell ref="A3:G3"/>
    <mergeCell ref="A5:G5"/>
    <mergeCell ref="A6:G6"/>
    <mergeCell ref="C8:G9"/>
  </mergeCells>
  <pageMargins left="0.70866141732283472" right="0.70866141732283472" top="1.3779527559055118" bottom="0.98425196850393704" header="0.31496062992125984" footer="0.31496062992125984"/>
  <pageSetup paperSize="9" scale="61" fitToHeight="10" orientation="portrait" r:id="rId1"/>
  <headerFooter>
    <oddHeader>&amp;L&amp;G</oddHeader>
    <oddFooter>&amp;L&amp;G&amp;C&amp;P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Josep Guillem Rodríguez Astol</cp:lastModifiedBy>
  <cp:lastPrinted>2024-04-12T08:42:18Z</cp:lastPrinted>
  <dcterms:created xsi:type="dcterms:W3CDTF">2019-12-12T10:58:27Z</dcterms:created>
  <dcterms:modified xsi:type="dcterms:W3CDTF">2025-06-25T06:42:21Z</dcterms:modified>
</cp:coreProperties>
</file>