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INV25-0108 Clima cafetería EM2\"/>
    </mc:Choice>
  </mc:AlternateContent>
  <xr:revisionPtr revIDLastSave="0" documentId="13_ncr:1_{990A0E45-F539-4025-9CB5-D1B6EF5CC55A}" xr6:coauthVersionLast="47" xr6:coauthVersionMax="47" xr10:uidLastSave="{00000000-0000-0000-0000-000000000000}"/>
  <bookViews>
    <workbookView xWindow="13425" yWindow="4995" windowWidth="24240" windowHeight="15435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7" i="1" l="1"/>
  <c r="E37" i="1"/>
  <c r="G35" i="1"/>
  <c r="E35" i="1"/>
  <c r="G25" i="1"/>
  <c r="E25" i="1"/>
  <c r="G18" i="1"/>
  <c r="E18" i="1"/>
  <c r="G22" i="1"/>
  <c r="G20" i="1"/>
  <c r="G15" i="1"/>
  <c r="E22" i="1" l="1"/>
  <c r="E20" i="1"/>
  <c r="E15" i="1"/>
  <c r="G48" i="1" l="1"/>
  <c r="E48" i="1"/>
  <c r="G47" i="1"/>
  <c r="E47" i="1"/>
  <c r="G27" i="1" l="1"/>
  <c r="G16" i="1"/>
  <c r="G17" i="1"/>
  <c r="G21" i="1"/>
  <c r="G23" i="1"/>
  <c r="G24" i="1"/>
  <c r="G29" i="1"/>
  <c r="G30" i="1"/>
  <c r="G31" i="1"/>
  <c r="G32" i="1"/>
  <c r="G33" i="1"/>
  <c r="G34" i="1"/>
  <c r="G36" i="1"/>
  <c r="E16" i="1"/>
  <c r="E17" i="1"/>
  <c r="E21" i="1"/>
  <c r="E23" i="1"/>
  <c r="E24" i="1"/>
  <c r="E27" i="1"/>
  <c r="E29" i="1"/>
  <c r="E30" i="1"/>
  <c r="E31" i="1"/>
  <c r="E32" i="1"/>
  <c r="E33" i="1"/>
  <c r="E34" i="1"/>
  <c r="E36" i="1"/>
  <c r="E13" i="1"/>
  <c r="G13" i="1" l="1"/>
  <c r="G38" i="1" s="1"/>
  <c r="E38" i="1"/>
  <c r="F40" i="1" l="1"/>
</calcChain>
</file>

<file path=xl/sharedStrings.xml><?xml version="1.0" encoding="utf-8"?>
<sst xmlns="http://schemas.openxmlformats.org/spreadsheetml/2006/main" count="73" uniqueCount="73">
  <si>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</si>
  <si>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</si>
  <si>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</si>
  <si>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</si>
  <si>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</si>
  <si>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</si>
  <si>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</si>
  <si>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</si>
  <si>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</si>
  <si>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</si>
  <si>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</si>
  <si>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</si>
  <si>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</si>
  <si>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01.01</t>
  </si>
  <si>
    <t>02</t>
  </si>
  <si>
    <t>02.01</t>
  </si>
  <si>
    <t>02.02</t>
  </si>
  <si>
    <t>02.03</t>
  </si>
  <si>
    <t>03</t>
  </si>
  <si>
    <t>03.01</t>
  </si>
  <si>
    <t>05</t>
  </si>
  <si>
    <t>05.01</t>
  </si>
  <si>
    <t>06</t>
  </si>
  <si>
    <t>06.01</t>
  </si>
  <si>
    <t>07</t>
  </si>
  <si>
    <t>07.01</t>
  </si>
  <si>
    <t>Coste hora Oficial 1ª</t>
  </si>
  <si>
    <t>Coste hora Ayudante</t>
  </si>
  <si>
    <t>Los costes de mano de obra ofertados se mantendrán inalterables durante la vigencia del contrato</t>
  </si>
  <si>
    <t>Desmontaje de unidad de aire acondicionado</t>
  </si>
  <si>
    <t>CLIMA</t>
  </si>
  <si>
    <t>Carga de gas refrigerante.</t>
  </si>
  <si>
    <t>Línea frigorífica con tubería doble aislada.</t>
  </si>
  <si>
    <t>ELECTRICIDAD Y CONTROL</t>
  </si>
  <si>
    <t>Cableado de conexión eléctrica de unidad de aire acondicionado 5x2,5 mm</t>
  </si>
  <si>
    <t>Cableado de conexión eléctrica de unidad de aire acondicionado 2x1,5 mm</t>
  </si>
  <si>
    <t>Canalización de protección de cableado de unidad de aire acondicionado.</t>
  </si>
  <si>
    <t>Cableado de conexión eléctrica de unidad de aire acondicionado 3x2,5 mm</t>
  </si>
  <si>
    <t>Termostato de ambiente</t>
  </si>
  <si>
    <t>SANEAMIENTO</t>
  </si>
  <si>
    <t>Red de evacuación de condensados.</t>
  </si>
  <si>
    <t>ALBAÑILERÍA</t>
  </si>
  <si>
    <t>Apertura de rozas</t>
  </si>
  <si>
    <t>Limpieza final de obra</t>
  </si>
  <si>
    <t>Falso techo continuo de placas de yeso laminado.</t>
  </si>
  <si>
    <t>Pintura plástica sobre paramento interior de yeso proyectado o placas de yeso laminado</t>
  </si>
  <si>
    <t>Trampilla para falso techo continuo de placas de yeso laminado.</t>
  </si>
  <si>
    <t>VARIOS</t>
  </si>
  <si>
    <t>Legalización</t>
  </si>
  <si>
    <t>Documentación</t>
  </si>
  <si>
    <t>TRABAJOS PREVIOS</t>
  </si>
  <si>
    <t>03.02</t>
  </si>
  <si>
    <t>03.03</t>
  </si>
  <si>
    <t>03.04</t>
  </si>
  <si>
    <t>03.05</t>
  </si>
  <si>
    <t>06.02</t>
  </si>
  <si>
    <t>06.03</t>
  </si>
  <si>
    <t>06.04</t>
  </si>
  <si>
    <t>06.05</t>
  </si>
  <si>
    <t>07.02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</si>
  <si>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</t>
    </r>
  </si>
  <si>
    <t>COSTE DE MANO DE OBRA</t>
  </si>
  <si>
    <t>COSTE HORA DE MANO DE OBRA</t>
  </si>
  <si>
    <t>SUSTITUCIÓN DE EQUIPOS DE CLIMA DE LA CAFETERÍA DE LA ESTACIÓN MARÍTIMA 2 DEL PUERTO DE PALMA</t>
  </si>
  <si>
    <t>Expediente INV25-0108</t>
  </si>
  <si>
    <t xml:space="preserve">El licitador introducirá el coste de mano de obra para la partida alzada de trabajos varios. No podrá ser, en ningún caso, inferior al establecido en el convenio laboral vigente. </t>
  </si>
  <si>
    <t>Unidad exterior bomba de calor 10 kW inverter</t>
  </si>
  <si>
    <t>Unidad interior tipo Cassette 10 kW</t>
  </si>
  <si>
    <t>Adaptación cuadro eléctrico</t>
  </si>
  <si>
    <t>Partida alzada a justificar</t>
  </si>
  <si>
    <t>02.04</t>
  </si>
  <si>
    <t>03.06</t>
  </si>
  <si>
    <t>07.03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</si>
</sst>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b/>
      <sz val="13"/>
      <color theme="1"/>
      <name val="Calibri"/>
      <family val="2"/>
    </font>
    <font>
      <sz val="11"/>
      <color theme="1"/>
      <name val="Calibri"/>
      <family val="2"/>
    </font>
    <font>
      <b/>
      <i/>
      <sz val="14"/>
      <color theme="1"/>
      <name val="Calibri"/>
      <family val="2"/>
    </font>
    <font>
      <i/>
      <sz val="11"/>
      <color theme="1"/>
      <name val="Calibri"/>
      <family val="2"/>
    </font>
    <font>
      <b/>
      <i/>
      <sz val="12"/>
      <color theme="1"/>
      <name val="Calibri"/>
      <family val="2"/>
    </font>
    <font>
      <i/>
      <sz val="11"/>
      <color theme="1"/>
      <name val="Arial Narrow"/>
      <family val="2"/>
    </font>
    <font>
      <sz val="8"/>
      <color theme="1"/>
      <name val="Calibri"/>
      <family val="2"/>
    </font>
    <font>
      <b/>
      <i/>
      <sz val="11"/>
      <color rgb="FFFF0000"/>
      <name val="Calibri"/>
      <family val="2"/>
    </font>
    <font>
      <sz val="8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5"/>
    <xf numFmtId="0" fontId="1" fillId="0" borderId="5"/>
  </cellStyleXfs>
  <cellXfs count="83">
    <xf numFmtId="0" fontId="0" fillId="0" borderId="0" xfId="0" applyFont="1" applyAlignment="1"/>
    <xf numFmtId="0" fontId="5" fillId="0" borderId="0" xfId="0" applyFont="1"/>
    <xf numFmtId="0" fontId="5" fillId="2" borderId="4" xfId="0" applyFont="1" applyFill="1" applyBorder="1"/>
    <xf numFmtId="4" fontId="11" fillId="0" borderId="0" xfId="0" applyNumberFormat="1" applyFont="1" applyAlignment="1">
      <alignment vertical="top"/>
    </xf>
    <xf numFmtId="49" fontId="11" fillId="0" borderId="0" xfId="0" applyNumberFormat="1" applyFont="1" applyAlignment="1">
      <alignment vertical="top" wrapText="1"/>
    </xf>
    <xf numFmtId="0" fontId="5" fillId="2" borderId="2" xfId="0" applyFont="1" applyFill="1" applyBorder="1"/>
    <xf numFmtId="0" fontId="5" fillId="2" borderId="14" xfId="0" applyFont="1" applyFill="1" applyBorder="1"/>
    <xf numFmtId="0" fontId="5" fillId="2" borderId="5" xfId="0" applyFont="1" applyFill="1" applyBorder="1"/>
    <xf numFmtId="0" fontId="5" fillId="2" borderId="10" xfId="0" applyFont="1" applyFill="1" applyBorder="1"/>
    <xf numFmtId="0" fontId="5" fillId="2" borderId="12" xfId="0" applyFont="1" applyFill="1" applyBorder="1"/>
    <xf numFmtId="0" fontId="5" fillId="2" borderId="5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wrapText="1"/>
    </xf>
    <xf numFmtId="2" fontId="12" fillId="2" borderId="18" xfId="0" applyNumberFormat="1" applyFont="1" applyFill="1" applyBorder="1" applyAlignment="1">
      <alignment vertical="center" wrapText="1"/>
    </xf>
    <xf numFmtId="164" fontId="12" fillId="2" borderId="18" xfId="0" applyNumberFormat="1" applyFont="1" applyFill="1" applyBorder="1" applyAlignment="1">
      <alignment vertical="center" wrapText="1"/>
    </xf>
    <xf numFmtId="164" fontId="12" fillId="3" borderId="18" xfId="0" applyNumberFormat="1" applyFont="1" applyFill="1" applyBorder="1" applyAlignment="1" applyProtection="1">
      <alignment vertical="center" wrapText="1"/>
      <protection locked="0"/>
    </xf>
    <xf numFmtId="0" fontId="10" fillId="2" borderId="20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164" fontId="12" fillId="2" borderId="22" xfId="0" applyNumberFormat="1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2" fontId="18" fillId="4" borderId="25" xfId="0" applyNumberFormat="1" applyFont="1" applyFill="1" applyBorder="1" applyAlignment="1">
      <alignment vertical="center" wrapText="1"/>
    </xf>
    <xf numFmtId="164" fontId="12" fillId="4" borderId="25" xfId="0" applyNumberFormat="1" applyFont="1" applyFill="1" applyBorder="1" applyAlignment="1" applyProtection="1">
      <alignment vertical="center" wrapText="1"/>
    </xf>
    <xf numFmtId="0" fontId="13" fillId="4" borderId="26" xfId="0" applyFont="1" applyFill="1" applyBorder="1" applyAlignment="1" applyProtection="1">
      <alignment vertical="center" wrapText="1"/>
    </xf>
    <xf numFmtId="164" fontId="13" fillId="2" borderId="23" xfId="0" applyNumberFormat="1" applyFont="1" applyFill="1" applyBorder="1" applyAlignment="1">
      <alignment vertical="center" wrapText="1"/>
    </xf>
    <xf numFmtId="164" fontId="13" fillId="5" borderId="23" xfId="0" applyNumberFormat="1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left"/>
    </xf>
    <xf numFmtId="0" fontId="20" fillId="2" borderId="5" xfId="0" applyFont="1" applyFill="1" applyBorder="1" applyAlignment="1">
      <alignment horizontal="center" wrapText="1"/>
    </xf>
    <xf numFmtId="0" fontId="20" fillId="2" borderId="10" xfId="0" applyFont="1" applyFill="1" applyBorder="1" applyAlignment="1">
      <alignment horizontal="center" wrapText="1"/>
    </xf>
    <xf numFmtId="0" fontId="20" fillId="0" borderId="0" xfId="0" applyFont="1"/>
    <xf numFmtId="0" fontId="0" fillId="0" borderId="0" xfId="0"/>
    <xf numFmtId="0" fontId="22" fillId="2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wrapText="1"/>
    </xf>
    <xf numFmtId="4" fontId="25" fillId="0" borderId="0" xfId="0" applyNumberFormat="1" applyFont="1" applyAlignment="1">
      <alignment vertical="top"/>
    </xf>
    <xf numFmtId="0" fontId="26" fillId="2" borderId="5" xfId="0" applyFont="1" applyFill="1" applyBorder="1" applyAlignment="1">
      <alignment horizontal="left"/>
    </xf>
    <xf numFmtId="0" fontId="20" fillId="2" borderId="16" xfId="0" applyFont="1" applyFill="1" applyBorder="1" applyAlignment="1">
      <alignment horizontal="center" wrapText="1"/>
    </xf>
    <xf numFmtId="0" fontId="20" fillId="2" borderId="17" xfId="0" applyFont="1" applyFill="1" applyBorder="1" applyAlignment="1">
      <alignment horizontal="center" wrapText="1"/>
    </xf>
    <xf numFmtId="0" fontId="4" fillId="7" borderId="10" xfId="0" applyFont="1" applyFill="1" applyBorder="1" applyAlignment="1"/>
    <xf numFmtId="0" fontId="23" fillId="8" borderId="5" xfId="0" applyFont="1" applyFill="1" applyBorder="1" applyAlignment="1">
      <alignment horizontal="left"/>
    </xf>
    <xf numFmtId="0" fontId="20" fillId="8" borderId="5" xfId="0" applyFont="1" applyFill="1" applyBorder="1" applyAlignment="1">
      <alignment horizontal="center" wrapText="1"/>
    </xf>
    <xf numFmtId="0" fontId="24" fillId="2" borderId="5" xfId="0" applyFont="1" applyFill="1" applyBorder="1" applyAlignment="1">
      <alignment vertical="center" wrapText="1"/>
    </xf>
    <xf numFmtId="2" fontId="24" fillId="2" borderId="5" xfId="0" applyNumberFormat="1" applyFont="1" applyFill="1" applyBorder="1" applyAlignment="1">
      <alignment vertical="center" wrapText="1"/>
    </xf>
    <xf numFmtId="164" fontId="24" fillId="2" borderId="5" xfId="0" applyNumberFormat="1" applyFont="1" applyFill="1" applyBorder="1" applyAlignment="1">
      <alignment vertical="center" wrapText="1"/>
    </xf>
    <xf numFmtId="164" fontId="24" fillId="3" borderId="5" xfId="0" applyNumberFormat="1" applyFont="1" applyFill="1" applyBorder="1" applyAlignment="1" applyProtection="1">
      <alignment vertical="center" wrapText="1"/>
      <protection locked="0"/>
    </xf>
    <xf numFmtId="0" fontId="14" fillId="2" borderId="7" xfId="0" applyFont="1" applyFill="1" applyBorder="1" applyAlignment="1">
      <alignment vertical="center" wrapText="1"/>
    </xf>
    <xf numFmtId="0" fontId="20" fillId="8" borderId="10" xfId="0" applyFont="1" applyFill="1" applyBorder="1" applyAlignment="1">
      <alignment horizontal="center" wrapText="1"/>
    </xf>
    <xf numFmtId="164" fontId="24" fillId="2" borderId="10" xfId="0" applyNumberFormat="1" applyFont="1" applyFill="1" applyBorder="1" applyAlignment="1">
      <alignment vertical="center" wrapText="1"/>
    </xf>
    <xf numFmtId="49" fontId="5" fillId="2" borderId="13" xfId="0" applyNumberFormat="1" applyFont="1" applyFill="1" applyBorder="1"/>
    <xf numFmtId="49" fontId="5" fillId="2" borderId="9" xfId="0" applyNumberFormat="1" applyFont="1" applyFill="1" applyBorder="1"/>
    <xf numFmtId="49" fontId="5" fillId="2" borderId="11" xfId="0" applyNumberFormat="1" applyFont="1" applyFill="1" applyBorder="1"/>
    <xf numFmtId="49" fontId="10" fillId="2" borderId="19" xfId="0" applyNumberFormat="1" applyFont="1" applyFill="1" applyBorder="1" applyAlignment="1">
      <alignment vertical="center" wrapText="1"/>
    </xf>
    <xf numFmtId="49" fontId="12" fillId="2" borderId="27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vertical="center" wrapText="1"/>
    </xf>
    <xf numFmtId="49" fontId="5" fillId="2" borderId="9" xfId="0" applyNumberFormat="1" applyFont="1" applyFill="1" applyBorder="1" applyAlignment="1">
      <alignment horizontal="center" wrapText="1"/>
    </xf>
    <xf numFmtId="49" fontId="20" fillId="2" borderId="9" xfId="0" applyNumberFormat="1" applyFont="1" applyFill="1" applyBorder="1" applyAlignment="1">
      <alignment horizontal="center" wrapText="1"/>
    </xf>
    <xf numFmtId="49" fontId="20" fillId="2" borderId="15" xfId="0" applyNumberFormat="1" applyFont="1" applyFill="1" applyBorder="1" applyAlignment="1">
      <alignment horizontal="center" wrapText="1"/>
    </xf>
    <xf numFmtId="49" fontId="5" fillId="0" borderId="0" xfId="0" applyNumberFormat="1" applyFont="1"/>
    <xf numFmtId="49" fontId="0" fillId="0" borderId="0" xfId="0" applyNumberFormat="1" applyFont="1" applyAlignment="1"/>
    <xf numFmtId="49" fontId="18" fillId="4" borderId="24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right" wrapText="1"/>
    </xf>
    <xf numFmtId="0" fontId="8" fillId="2" borderId="5" xfId="0" applyFont="1" applyFill="1" applyBorder="1" applyAlignment="1">
      <alignment horizontal="right" wrapText="1"/>
    </xf>
    <xf numFmtId="0" fontId="9" fillId="2" borderId="9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15" fillId="2" borderId="9" xfId="0" applyFont="1" applyFill="1" applyBorder="1" applyAlignment="1">
      <alignment horizontal="right" vertical="center" wrapText="1"/>
    </xf>
    <xf numFmtId="164" fontId="16" fillId="6" borderId="28" xfId="0" applyNumberFormat="1" applyFont="1" applyFill="1" applyBorder="1" applyAlignment="1">
      <alignment horizontal="center" vertical="center" wrapText="1"/>
    </xf>
    <xf numFmtId="0" fontId="4" fillId="0" borderId="29" xfId="0" applyFont="1" applyBorder="1"/>
    <xf numFmtId="0" fontId="3" fillId="2" borderId="6" xfId="0" applyFont="1" applyFill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19" fillId="2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6" fillId="2" borderId="11" xfId="0" applyFont="1" applyFill="1" applyBorder="1" applyAlignment="1">
      <alignment horizontal="center" vertical="top" wrapText="1"/>
    </xf>
    <xf numFmtId="0" fontId="4" fillId="0" borderId="4" xfId="0" applyFont="1" applyBorder="1"/>
    <xf numFmtId="0" fontId="4" fillId="0" borderId="12" xfId="0" applyFont="1" applyBorder="1"/>
    <xf numFmtId="0" fontId="7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14" xfId="0" applyFont="1" applyBorder="1"/>
    <xf numFmtId="0" fontId="4" fillId="0" borderId="3" xfId="0" applyFont="1" applyBorder="1"/>
    <xf numFmtId="0" fontId="12" fillId="2" borderId="30" xfId="0" applyFont="1" applyFill="1" applyBorder="1" applyAlignment="1">
      <alignment vertical="center" wrapText="1"/>
    </xf>
    <xf numFmtId="2" fontId="12" fillId="2" borderId="30" xfId="0" applyNumberFormat="1" applyFont="1" applyFill="1" applyBorder="1" applyAlignment="1">
      <alignment vertical="center" wrapText="1"/>
    </xf>
    <xf numFmtId="164" fontId="12" fillId="2" borderId="30" xfId="0" applyNumberFormat="1" applyFont="1" applyFill="1" applyBorder="1" applyAlignment="1">
      <alignment vertical="center" wrapText="1"/>
    </xf>
  </cellXfs>
  <cellStyles count="3">
    <cellStyle name="Normal" xfId="0" builtinId="0"/>
    <cellStyle name="Normal 2" xfId="1" xr:uid="{00000000-0005-0000-0000-000001000000}"/>
    <cellStyle name="Normal 3" xfId="2" xr:uid="{4EDA6682-574E-459E-9F0B-09B0F25DD9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53"/>
  <sheetViews>
    <sheetView tabSelected="1" topLeftCell="A22" workbookViewId="0">
      <selection activeCell="F35" sqref="F35"/>
    </sheetView>
  </sheetViews>
  <sheetFormatPr baseColWidth="10" defaultColWidth="14.42578125" defaultRowHeight="15" customHeight="1"/>
  <cols>
    <col min="1" max="1" width="7.7109375" style="56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>
      <c r="A1" s="66" t="s">
        <v>0</v>
      </c>
      <c r="B1" s="67"/>
      <c r="C1" s="67"/>
      <c r="D1" s="67"/>
      <c r="E1" s="67"/>
      <c r="F1" s="67"/>
      <c r="G1" s="6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69" t="s">
        <v>63</v>
      </c>
      <c r="B2" s="61"/>
      <c r="C2" s="61"/>
      <c r="D2" s="61"/>
      <c r="E2" s="61"/>
      <c r="F2" s="61"/>
      <c r="G2" s="7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71" t="s">
        <v>64</v>
      </c>
      <c r="B3" s="72"/>
      <c r="C3" s="72"/>
      <c r="D3" s="72"/>
      <c r="E3" s="72"/>
      <c r="F3" s="72"/>
      <c r="G3" s="7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46"/>
      <c r="B4" s="5"/>
      <c r="C4" s="5"/>
      <c r="D4" s="5"/>
      <c r="E4" s="5"/>
      <c r="F4" s="5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74" t="s">
        <v>1</v>
      </c>
      <c r="B5" s="61"/>
      <c r="C5" s="61"/>
      <c r="D5" s="61"/>
      <c r="E5" s="61"/>
      <c r="F5" s="61"/>
      <c r="G5" s="7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75" t="s">
        <v>2</v>
      </c>
      <c r="B6" s="61"/>
      <c r="C6" s="61"/>
      <c r="D6" s="61"/>
      <c r="E6" s="61"/>
      <c r="F6" s="61"/>
      <c r="G6" s="7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>
      <c r="A7" s="47"/>
      <c r="B7" s="7"/>
      <c r="C7" s="7"/>
      <c r="D7" s="7"/>
      <c r="E7" s="7"/>
      <c r="F7" s="7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60" t="s">
        <v>3</v>
      </c>
      <c r="B8" s="61"/>
      <c r="C8" s="76"/>
      <c r="D8" s="77"/>
      <c r="E8" s="77"/>
      <c r="F8" s="77"/>
      <c r="G8" s="7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>
      <c r="A9" s="62"/>
      <c r="B9" s="61"/>
      <c r="C9" s="79"/>
      <c r="D9" s="72"/>
      <c r="E9" s="72"/>
      <c r="F9" s="72"/>
      <c r="G9" s="7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>
      <c r="A10" s="48"/>
      <c r="B10" s="2"/>
      <c r="C10" s="2"/>
      <c r="D10" s="2"/>
      <c r="E10" s="2"/>
      <c r="F10" s="2"/>
      <c r="G10" s="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" customHeight="1" thickBot="1">
      <c r="A11" s="49" t="s">
        <v>4</v>
      </c>
      <c r="B11" s="15" t="s">
        <v>5</v>
      </c>
      <c r="C11" s="16" t="s">
        <v>6</v>
      </c>
      <c r="D11" s="16" t="s">
        <v>7</v>
      </c>
      <c r="E11" s="16" t="s">
        <v>8</v>
      </c>
      <c r="F11" s="16" t="s">
        <v>9</v>
      </c>
      <c r="G11" s="17" t="s">
        <v>10</v>
      </c>
      <c r="H11" s="1"/>
      <c r="I11" s="1"/>
      <c r="J11" s="1"/>
      <c r="K11" s="3"/>
      <c r="L11" s="1"/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57" t="s">
        <v>12</v>
      </c>
      <c r="B12" s="20" t="s">
        <v>50</v>
      </c>
      <c r="C12" s="20"/>
      <c r="D12" s="20"/>
      <c r="E12" s="21"/>
      <c r="F12" s="21"/>
      <c r="G12" s="22"/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>
      <c r="A13" s="50" t="s">
        <v>13</v>
      </c>
      <c r="B13" s="19" t="s">
        <v>29</v>
      </c>
      <c r="C13" s="12">
        <v>4</v>
      </c>
      <c r="D13" s="13">
        <v>192.11</v>
      </c>
      <c r="E13" s="13">
        <f>+D13*C13</f>
        <v>768.44</v>
      </c>
      <c r="F13" s="14"/>
      <c r="G13" s="18">
        <f t="shared" ref="G13" si="0">IF(F13&gt;D13,F13/0,ROUND(C13*F13,2))</f>
        <v>0</v>
      </c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57" t="s">
        <v>14</v>
      </c>
      <c r="B14" s="20" t="s">
        <v>30</v>
      </c>
      <c r="C14" s="20"/>
      <c r="D14" s="20"/>
      <c r="E14" s="21"/>
      <c r="F14" s="21"/>
      <c r="G14" s="22"/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50" t="s">
        <v>15</v>
      </c>
      <c r="B15" s="19" t="s">
        <v>31</v>
      </c>
      <c r="C15" s="12">
        <v>16</v>
      </c>
      <c r="D15" s="13">
        <v>20.95</v>
      </c>
      <c r="E15" s="13">
        <f t="shared" ref="E15:E36" si="1">+D15*C15</f>
        <v>335.2</v>
      </c>
      <c r="F15" s="14"/>
      <c r="G15" s="18">
        <f t="shared" ref="G15:G36" si="2">IF(F15&gt;D15,F15/0,ROUND(C15*F15,2))</f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50" t="s">
        <v>16</v>
      </c>
      <c r="B16" s="19" t="s">
        <v>32</v>
      </c>
      <c r="C16" s="12">
        <v>140</v>
      </c>
      <c r="D16" s="13">
        <v>31.22</v>
      </c>
      <c r="E16" s="13">
        <f t="shared" si="1"/>
        <v>4370.8</v>
      </c>
      <c r="F16" s="14"/>
      <c r="G16" s="18">
        <f t="shared" si="2"/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50" t="s">
        <v>17</v>
      </c>
      <c r="B17" s="19" t="s">
        <v>66</v>
      </c>
      <c r="C17" s="12">
        <v>4</v>
      </c>
      <c r="D17" s="13">
        <v>4345.3500000000004</v>
      </c>
      <c r="E17" s="13">
        <f t="shared" si="1"/>
        <v>17381.400000000001</v>
      </c>
      <c r="F17" s="14"/>
      <c r="G17" s="18">
        <f t="shared" si="2"/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>
      <c r="A18" s="50" t="s">
        <v>70</v>
      </c>
      <c r="B18" s="80" t="s">
        <v>67</v>
      </c>
      <c r="C18" s="81">
        <v>4</v>
      </c>
      <c r="D18" s="82">
        <v>2034.6</v>
      </c>
      <c r="E18" s="13">
        <f t="shared" ref="E18" si="3">+D18*C18</f>
        <v>8138.4</v>
      </c>
      <c r="F18" s="14"/>
      <c r="G18" s="18">
        <f t="shared" ref="G18" si="4">IF(F18&gt;D18,F18/0,ROUND(C18*F18,2))</f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57" t="s">
        <v>18</v>
      </c>
      <c r="B19" s="20" t="s">
        <v>33</v>
      </c>
      <c r="C19" s="20"/>
      <c r="D19" s="20"/>
      <c r="E19" s="21"/>
      <c r="F19" s="21"/>
      <c r="G19" s="22"/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50" t="s">
        <v>19</v>
      </c>
      <c r="B20" s="19" t="s">
        <v>34</v>
      </c>
      <c r="C20" s="12">
        <v>120</v>
      </c>
      <c r="D20" s="13">
        <v>5.52</v>
      </c>
      <c r="E20" s="13">
        <f t="shared" si="1"/>
        <v>662.4</v>
      </c>
      <c r="F20" s="14"/>
      <c r="G20" s="18">
        <f t="shared" si="2"/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50" t="s">
        <v>51</v>
      </c>
      <c r="B21" s="19" t="s">
        <v>35</v>
      </c>
      <c r="C21" s="12">
        <v>120</v>
      </c>
      <c r="D21" s="13">
        <v>2.75</v>
      </c>
      <c r="E21" s="13">
        <f t="shared" si="1"/>
        <v>330</v>
      </c>
      <c r="F21" s="14"/>
      <c r="G21" s="18">
        <f t="shared" si="2"/>
        <v>0</v>
      </c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50" t="s">
        <v>52</v>
      </c>
      <c r="B22" s="19" t="s">
        <v>36</v>
      </c>
      <c r="C22" s="12">
        <v>360</v>
      </c>
      <c r="D22" s="13">
        <v>2.94</v>
      </c>
      <c r="E22" s="13">
        <f t="shared" si="1"/>
        <v>1058.4000000000001</v>
      </c>
      <c r="F22" s="14"/>
      <c r="G22" s="18">
        <f t="shared" si="2"/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50" t="s">
        <v>53</v>
      </c>
      <c r="B23" s="19" t="s">
        <v>37</v>
      </c>
      <c r="C23" s="12">
        <v>120</v>
      </c>
      <c r="D23" s="13">
        <v>2.75</v>
      </c>
      <c r="E23" s="13">
        <f t="shared" si="1"/>
        <v>330</v>
      </c>
      <c r="F23" s="14"/>
      <c r="G23" s="18">
        <f t="shared" si="2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50" t="s">
        <v>54</v>
      </c>
      <c r="B24" s="19" t="s">
        <v>38</v>
      </c>
      <c r="C24" s="12">
        <v>4</v>
      </c>
      <c r="D24" s="13">
        <v>388.25</v>
      </c>
      <c r="E24" s="13">
        <f t="shared" si="1"/>
        <v>1553</v>
      </c>
      <c r="F24" s="14"/>
      <c r="G24" s="18">
        <f t="shared" si="2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thickBot="1">
      <c r="A25" s="50" t="s">
        <v>71</v>
      </c>
      <c r="B25" s="80" t="s">
        <v>68</v>
      </c>
      <c r="C25" s="81">
        <v>1</v>
      </c>
      <c r="D25" s="82">
        <v>951.24</v>
      </c>
      <c r="E25" s="13">
        <f t="shared" ref="E25" si="5">+D25*C25</f>
        <v>951.24</v>
      </c>
      <c r="F25" s="14"/>
      <c r="G25" s="18">
        <f t="shared" ref="G25" si="6">IF(F25&gt;D25,F25/0,ROUND(C25*F25,2))</f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57" t="s">
        <v>20</v>
      </c>
      <c r="B26" s="20" t="s">
        <v>39</v>
      </c>
      <c r="C26" s="20"/>
      <c r="D26" s="20"/>
      <c r="E26" s="21"/>
      <c r="F26" s="21"/>
      <c r="G26" s="22"/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>
      <c r="A27" s="50" t="s">
        <v>21</v>
      </c>
      <c r="B27" s="19" t="s">
        <v>40</v>
      </c>
      <c r="C27" s="12">
        <v>240</v>
      </c>
      <c r="D27" s="13">
        <v>6.84</v>
      </c>
      <c r="E27" s="13">
        <f t="shared" si="1"/>
        <v>1641.6</v>
      </c>
      <c r="F27" s="14"/>
      <c r="G27" s="18">
        <f t="shared" si="2"/>
        <v>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57" t="s">
        <v>22</v>
      </c>
      <c r="B28" s="20" t="s">
        <v>41</v>
      </c>
      <c r="C28" s="20"/>
      <c r="D28" s="20"/>
      <c r="E28" s="21"/>
      <c r="F28" s="21"/>
      <c r="G28" s="22"/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50" t="s">
        <v>23</v>
      </c>
      <c r="B29" s="19" t="s">
        <v>42</v>
      </c>
      <c r="C29" s="12">
        <v>80</v>
      </c>
      <c r="D29" s="13">
        <v>15.48</v>
      </c>
      <c r="E29" s="13">
        <f t="shared" si="1"/>
        <v>1238.4000000000001</v>
      </c>
      <c r="F29" s="14"/>
      <c r="G29" s="18">
        <f t="shared" si="2"/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50" t="s">
        <v>55</v>
      </c>
      <c r="B30" s="19" t="s">
        <v>43</v>
      </c>
      <c r="C30" s="12">
        <v>1</v>
      </c>
      <c r="D30" s="13">
        <v>1241.57</v>
      </c>
      <c r="E30" s="13">
        <f t="shared" si="1"/>
        <v>1241.57</v>
      </c>
      <c r="F30" s="14"/>
      <c r="G30" s="18">
        <f t="shared" si="2"/>
        <v>0</v>
      </c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50" t="s">
        <v>56</v>
      </c>
      <c r="B31" s="19" t="s">
        <v>44</v>
      </c>
      <c r="C31" s="12">
        <v>22.5</v>
      </c>
      <c r="D31" s="13">
        <v>29.01</v>
      </c>
      <c r="E31" s="13">
        <f t="shared" si="1"/>
        <v>652.72500000000002</v>
      </c>
      <c r="F31" s="14"/>
      <c r="G31" s="18">
        <f t="shared" si="2"/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50" t="s">
        <v>57</v>
      </c>
      <c r="B32" s="19" t="s">
        <v>45</v>
      </c>
      <c r="C32" s="12">
        <v>35</v>
      </c>
      <c r="D32" s="13">
        <v>15.77</v>
      </c>
      <c r="E32" s="13">
        <f t="shared" si="1"/>
        <v>551.94999999999993</v>
      </c>
      <c r="F32" s="14"/>
      <c r="G32" s="18">
        <f t="shared" si="2"/>
        <v>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thickBot="1">
      <c r="A33" s="50" t="s">
        <v>58</v>
      </c>
      <c r="B33" s="19" t="s">
        <v>46</v>
      </c>
      <c r="C33" s="12">
        <v>4</v>
      </c>
      <c r="D33" s="13">
        <v>95.73</v>
      </c>
      <c r="E33" s="13">
        <f t="shared" si="1"/>
        <v>382.92</v>
      </c>
      <c r="F33" s="14"/>
      <c r="G33" s="18">
        <f t="shared" si="2"/>
        <v>0</v>
      </c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57" t="s">
        <v>24</v>
      </c>
      <c r="B34" s="20" t="s">
        <v>47</v>
      </c>
      <c r="C34" s="20"/>
      <c r="D34" s="20"/>
      <c r="E34" s="21">
        <f t="shared" si="1"/>
        <v>0</v>
      </c>
      <c r="F34" s="21"/>
      <c r="G34" s="22">
        <f t="shared" si="2"/>
        <v>0</v>
      </c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50" t="s">
        <v>25</v>
      </c>
      <c r="B35" s="19" t="s">
        <v>48</v>
      </c>
      <c r="C35" s="12">
        <v>1</v>
      </c>
      <c r="D35" s="13">
        <v>400.25</v>
      </c>
      <c r="E35" s="13">
        <f t="shared" ref="E35" si="7">+D35*C35</f>
        <v>400.25</v>
      </c>
      <c r="F35" s="14"/>
      <c r="G35" s="18">
        <f t="shared" ref="G35" si="8">IF(F35&gt;D35,F35/0,ROUND(C35*F35,2))</f>
        <v>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50" t="s">
        <v>59</v>
      </c>
      <c r="B36" s="19" t="s">
        <v>49</v>
      </c>
      <c r="C36" s="12">
        <v>1</v>
      </c>
      <c r="D36" s="13">
        <v>333.54</v>
      </c>
      <c r="E36" s="13">
        <f t="shared" si="1"/>
        <v>333.54</v>
      </c>
      <c r="F36" s="14"/>
      <c r="G36" s="18">
        <f t="shared" si="2"/>
        <v>0</v>
      </c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thickBot="1">
      <c r="A37" s="50" t="s">
        <v>72</v>
      </c>
      <c r="B37" s="19" t="s">
        <v>69</v>
      </c>
      <c r="C37" s="12">
        <v>1</v>
      </c>
      <c r="D37" s="13">
        <v>4000</v>
      </c>
      <c r="E37" s="13">
        <f t="shared" ref="E37" si="9">+D37*C37</f>
        <v>4000</v>
      </c>
      <c r="F37" s="13">
        <v>4000</v>
      </c>
      <c r="G37" s="18">
        <f t="shared" ref="G37" si="10">IF(F37&gt;D37,F37/0,ROUND(C37*F37,2))</f>
        <v>4000</v>
      </c>
      <c r="H37" s="1"/>
      <c r="I37" s="1"/>
      <c r="J37" s="1"/>
      <c r="K37" s="3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thickBot="1">
      <c r="A38" s="51"/>
      <c r="B38" s="43"/>
      <c r="C38" s="43"/>
      <c r="D38" s="43"/>
      <c r="E38" s="23">
        <f>SUM(E12:E37)</f>
        <v>46322.235000000001</v>
      </c>
      <c r="F38" s="43"/>
      <c r="G38" s="24">
        <f>IF(SUM(G12:G37)=4000,0,SUM(G12:G37))</f>
        <v>0</v>
      </c>
      <c r="H38" s="1"/>
      <c r="I38" s="1"/>
      <c r="J38" s="1"/>
      <c r="K38" s="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thickBot="1">
      <c r="A39" s="52"/>
      <c r="B39" s="10"/>
      <c r="C39" s="10"/>
      <c r="D39" s="10"/>
      <c r="E39" s="10"/>
      <c r="F39" s="10"/>
      <c r="G39" s="1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thickBot="1">
      <c r="A40" s="63" t="s">
        <v>11</v>
      </c>
      <c r="B40" s="61"/>
      <c r="C40" s="61"/>
      <c r="D40" s="61"/>
      <c r="E40" s="61"/>
      <c r="F40" s="64">
        <f>IF(G38&lt;=E38,G38,"ERROR: Límite superado")</f>
        <v>0</v>
      </c>
      <c r="G40" s="6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58" t="s">
        <v>60</v>
      </c>
      <c r="B41" s="59"/>
      <c r="C41" s="59"/>
      <c r="D41" s="59"/>
      <c r="E41" s="59"/>
      <c r="F41" s="59"/>
      <c r="G41" s="3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s="29" customFormat="1" ht="14.25" customHeight="1">
      <c r="A42" s="53"/>
      <c r="B42" s="25"/>
      <c r="C42" s="26"/>
      <c r="D42" s="26"/>
      <c r="E42" s="26"/>
      <c r="F42" s="26"/>
      <c r="G42" s="2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s="29" customFormat="1" ht="14.25" customHeight="1">
      <c r="A43" s="53"/>
      <c r="B43" s="25" t="s">
        <v>61</v>
      </c>
      <c r="C43" s="26"/>
      <c r="D43" s="26"/>
      <c r="E43" s="26"/>
      <c r="F43" s="26"/>
      <c r="G43" s="2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s="29" customFormat="1" ht="63.75" customHeight="1">
      <c r="A44" s="53"/>
      <c r="B44" s="30" t="s">
        <v>65</v>
      </c>
      <c r="C44" s="26"/>
      <c r="D44" s="26"/>
      <c r="E44" s="26"/>
      <c r="F44" s="26"/>
      <c r="G44" s="2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s="29" customFormat="1" ht="14.25" customHeight="1">
      <c r="A45" s="53"/>
      <c r="B45" s="31"/>
      <c r="C45" s="26"/>
      <c r="D45" s="26"/>
      <c r="E45" s="26"/>
      <c r="F45" s="26"/>
      <c r="G45" s="2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s="29" customFormat="1" ht="16.5" customHeight="1">
      <c r="A46" s="53"/>
      <c r="B46" s="37" t="s">
        <v>62</v>
      </c>
      <c r="C46" s="38"/>
      <c r="D46" s="38"/>
      <c r="E46" s="38"/>
      <c r="F46" s="38"/>
      <c r="G46" s="44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s="29" customFormat="1" ht="14.25" customHeight="1">
      <c r="A47" s="53"/>
      <c r="B47" s="39" t="s">
        <v>26</v>
      </c>
      <c r="C47" s="40">
        <v>1</v>
      </c>
      <c r="D47" s="41">
        <v>25</v>
      </c>
      <c r="E47" s="41">
        <f t="shared" ref="E47:E48" si="11">ROUND(D47*C47,2)</f>
        <v>25</v>
      </c>
      <c r="F47" s="42"/>
      <c r="G47" s="45">
        <f t="shared" ref="G47:G48" si="12">IF(F47&gt;D47,F47/0,ROUND(C47*F47,2))</f>
        <v>0</v>
      </c>
      <c r="H47" s="28"/>
      <c r="I47" s="28"/>
      <c r="J47" s="28"/>
      <c r="K47" s="32"/>
      <c r="L47" s="28"/>
      <c r="M47" s="32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s="29" customFormat="1" ht="14.25" customHeight="1">
      <c r="A48" s="53"/>
      <c r="B48" s="39" t="s">
        <v>27</v>
      </c>
      <c r="C48" s="40">
        <v>1</v>
      </c>
      <c r="D48" s="41">
        <v>22</v>
      </c>
      <c r="E48" s="41">
        <f t="shared" si="11"/>
        <v>22</v>
      </c>
      <c r="F48" s="42"/>
      <c r="G48" s="45">
        <f t="shared" si="12"/>
        <v>0</v>
      </c>
      <c r="H48" s="28"/>
      <c r="I48" s="28"/>
      <c r="J48" s="28"/>
      <c r="K48" s="32"/>
      <c r="L48" s="28"/>
      <c r="M48" s="32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s="29" customFormat="1" ht="14.25" customHeight="1">
      <c r="A49" s="53"/>
      <c r="B49" s="26"/>
      <c r="C49" s="26"/>
      <c r="D49" s="26"/>
      <c r="E49" s="26"/>
      <c r="F49" s="26"/>
      <c r="G49" s="2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s="29" customFormat="1" ht="17.25" customHeight="1">
      <c r="A50" s="53"/>
      <c r="B50" s="33" t="s">
        <v>28</v>
      </c>
      <c r="C50" s="26"/>
      <c r="D50" s="26"/>
      <c r="E50" s="26"/>
      <c r="F50" s="26"/>
      <c r="G50" s="2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s="29" customFormat="1" ht="14.25" customHeight="1" thickBot="1">
      <c r="A51" s="54"/>
      <c r="B51" s="34"/>
      <c r="C51" s="34"/>
      <c r="D51" s="34"/>
      <c r="E51" s="34"/>
      <c r="F51" s="34"/>
      <c r="G51" s="35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4.25" customHeight="1">
      <c r="A52" s="5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5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5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5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5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5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5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5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5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5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5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5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5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5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5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5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5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5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5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5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5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5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5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5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5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5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5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5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5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5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5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5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5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5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5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5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5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5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5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5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5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5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5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5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5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5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5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5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5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5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5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5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5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5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5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5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5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5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5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5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5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5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5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5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5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5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5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5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5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5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5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5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5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5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5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5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5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5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5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5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5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5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5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5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5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5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5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5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5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5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5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5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5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5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5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5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5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5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5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5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5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5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5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5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5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5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5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5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5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5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5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5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5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5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5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5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5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5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5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5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5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5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5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5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5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5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5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5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5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5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5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5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5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5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5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5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5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5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5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5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5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5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5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5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5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5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5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5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5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5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5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5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5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5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5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5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5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5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5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5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5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5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5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5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5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5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5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5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5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5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5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5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5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5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5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5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5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5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5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5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5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5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5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5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5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5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5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5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5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5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5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5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5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5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5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5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5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5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5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5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5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5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5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5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5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5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5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5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5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5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5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5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5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5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5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5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5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5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5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5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5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5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5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5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5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5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5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5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5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5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5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5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5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5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5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5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5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5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5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5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5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5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5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5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5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5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5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5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5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5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5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5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5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5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5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5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5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5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5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5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5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5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5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5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5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5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5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5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5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5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5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5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5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5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5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5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5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5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5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5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5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5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5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5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5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5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5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5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5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5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5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5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5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5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5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5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5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5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5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5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5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5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5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5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5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5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5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5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5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5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5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5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5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5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5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5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5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5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5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5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5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5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5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5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5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5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5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5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5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5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5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5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5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5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5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5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5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5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5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5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5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5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5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5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5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5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5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5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5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5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5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5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5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5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5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5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5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5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5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5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5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5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5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5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5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5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5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5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5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5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5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5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5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5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5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5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5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5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5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5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5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5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5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5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5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5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5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5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5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5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5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5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5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5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5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5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5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5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5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5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5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5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5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5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5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5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5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5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5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5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5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5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5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5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5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5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5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5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5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5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5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5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5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5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5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5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5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5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5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5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5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5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5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5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5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5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5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5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5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5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5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5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5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5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5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5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5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5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5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5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5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5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5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5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5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5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5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5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5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5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5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5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5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5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5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5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5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5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5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5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5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5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5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5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5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5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5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5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5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5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5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5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5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5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5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5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5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5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5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5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5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5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5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5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5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5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5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5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5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5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5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5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5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5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5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5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5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5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5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5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5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5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5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5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5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5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5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5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5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5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5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5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5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5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5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5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5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5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5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5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5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5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5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5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5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5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5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5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5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5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5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5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5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5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5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5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5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5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5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5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5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5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5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5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5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5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5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5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5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5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5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5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5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5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5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5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5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5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5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5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5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5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5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5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5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5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5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5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5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5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5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5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5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5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5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5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5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5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5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5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5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5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5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5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5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5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5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5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5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5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5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5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</sheetData>
  <sheetProtection algorithmName="SHA-512" hashValue="tWICNYm2i5NpBPAUicrfxqIyrGOadK7R305x7q7oVR72ChRO1IRYr8JcSgsdBuSLAlbzI+catmtwus9sujAIag==" saltValue="Z5Lj1Rw8HGHvLdkn7BskvA==" spinCount="100000" sheet="1" objects="1" scenarios="1"/>
  <mergeCells count="10">
    <mergeCell ref="A41:F41"/>
    <mergeCell ref="A8:B9"/>
    <mergeCell ref="A40:E40"/>
    <mergeCell ref="F40:G40"/>
    <mergeCell ref="A1:G1"/>
    <mergeCell ref="A2:G2"/>
    <mergeCell ref="A3:G3"/>
    <mergeCell ref="A5:G5"/>
    <mergeCell ref="A6:G6"/>
    <mergeCell ref="C8:G9"/>
  </mergeCells>
  <phoneticPr fontId="27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2025-09-03T17:54:53Z</dcterms:modified>
</cp:coreProperties>
</file>