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guelangel/Library/CloudStorage/GoogleDrive-miguel.fernandez@aixconsulting.es/My Drive/AIX Consulting/Proyectos/2002-APB/PM/12-Adquisiciones/INV25_0133_App Sanciones/02-PPT/"/>
    </mc:Choice>
  </mc:AlternateContent>
  <xr:revisionPtr revIDLastSave="0" documentId="13_ncr:1_{9CD20C89-ADDC-4D48-96C3-BEF1E7E643AF}" xr6:coauthVersionLast="47" xr6:coauthVersionMax="47" xr10:uidLastSave="{00000000-0000-0000-0000-000000000000}"/>
  <bookViews>
    <workbookView xWindow="35300" yWindow="3580" windowWidth="28800" windowHeight="17400" xr2:uid="{02A557AB-5BCC-4AA6-B40B-E458BB4F50D0}"/>
  </bookViews>
  <sheets>
    <sheet name="Proposición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G39" i="1"/>
  <c r="F38" i="1"/>
  <c r="K38" i="1" l="1"/>
  <c r="K39" i="1" l="1"/>
  <c r="K40" i="1" s="1"/>
  <c r="K42" i="1" s="1"/>
  <c r="G38" i="1"/>
  <c r="F29" i="1"/>
  <c r="G29" i="1" s="1"/>
  <c r="F28" i="1"/>
  <c r="G28" i="1" s="1"/>
  <c r="G26" i="1"/>
  <c r="G25" i="1"/>
  <c r="G23" i="1"/>
  <c r="G22" i="1"/>
  <c r="G21" i="1" s="1"/>
  <c r="G20" i="1"/>
  <c r="G19" i="1"/>
  <c r="G17" i="1"/>
  <c r="G16" i="1"/>
  <c r="G14" i="1"/>
  <c r="G13" i="1"/>
  <c r="G11" i="1"/>
  <c r="G10" i="1"/>
  <c r="G24" i="1" l="1"/>
  <c r="G12" i="1"/>
  <c r="G27" i="1"/>
  <c r="G30" i="1" s="1"/>
  <c r="G15" i="1"/>
  <c r="G18" i="1"/>
  <c r="G31" i="1" l="1"/>
  <c r="G32" i="1" s="1"/>
</calcChain>
</file>

<file path=xl/sharedStrings.xml><?xml version="1.0" encoding="utf-8"?>
<sst xmlns="http://schemas.openxmlformats.org/spreadsheetml/2006/main" count="73" uniqueCount="50">
  <si>
    <t>PRESUPUESTO DESGLOSADO</t>
  </si>
  <si>
    <t>CAP</t>
  </si>
  <si>
    <t>Ud</t>
  </si>
  <si>
    <t>Cantidad</t>
  </si>
  <si>
    <t>CAP.1</t>
  </si>
  <si>
    <t>Gestión del proyecto</t>
  </si>
  <si>
    <t>h</t>
  </si>
  <si>
    <t>Jefe de proyecto</t>
  </si>
  <si>
    <t>CAP.2</t>
  </si>
  <si>
    <t>Análisis y diseño de la solución</t>
  </si>
  <si>
    <t>Desarrollador/integrador</t>
  </si>
  <si>
    <t>Especialista UI/UX</t>
  </si>
  <si>
    <t>CAP.3</t>
  </si>
  <si>
    <t>Servicio de desarrollo e integración</t>
  </si>
  <si>
    <t>CAP.4</t>
  </si>
  <si>
    <t>Servicio de pruebas de aceptación y soporte al despliegue</t>
  </si>
  <si>
    <t>CAP.5</t>
  </si>
  <si>
    <t>Servicio de formación y gestión del cambio</t>
  </si>
  <si>
    <t>Desarrollador/integrador (incl. horas de formación, preparación de la formación, documentación,…)</t>
  </si>
  <si>
    <t>CAP.6</t>
  </si>
  <si>
    <t>Servicio de soporte y mantenimiento</t>
  </si>
  <si>
    <t xml:space="preserve">Desarrollador/integrador </t>
  </si>
  <si>
    <t>Bolsa de Horas</t>
  </si>
  <si>
    <t>CAP.7</t>
  </si>
  <si>
    <t>Suministros</t>
  </si>
  <si>
    <t>Impresora (incluidos accesorios, garantía y logística de sustitución)</t>
  </si>
  <si>
    <t>Rollo papel térmico (100 rollos)</t>
  </si>
  <si>
    <t>IMPORTE DE EJECUCIÓN MATERIAL</t>
  </si>
  <si>
    <t>Suministros impresoras (por precios unitarios)</t>
  </si>
  <si>
    <t xml:space="preserve">DESARROLLO, IMPLANTACIÓN, SOPORTE Y MANTENIMIENTO DE UNA APLICACIÓN MÓVIL DE SANCIONES </t>
  </si>
  <si>
    <t>Expediente: INV25-0133</t>
  </si>
  <si>
    <t>Plantilla de autocálculo para la presentación de ofertas del expediente de:</t>
  </si>
  <si>
    <r>
      <t xml:space="preserve">PROPOSICIÓN ECONÓMICA
</t>
    </r>
    <r>
      <rPr>
        <sz val="10"/>
        <color rgb="FFFF0000"/>
        <rFont val="Times New Roman"/>
        <family val="1"/>
      </rPr>
      <t>Rellnar únicamente celdas en blanco</t>
    </r>
  </si>
  <si>
    <t>EMPESA LICITADORA:</t>
  </si>
  <si>
    <t>Valor a introducir para CAP. 1 al CAP.7</t>
  </si>
  <si>
    <t>Precio Licitación</t>
  </si>
  <si>
    <t>Importe licitación</t>
  </si>
  <si>
    <t>Precio ofertado</t>
  </si>
  <si>
    <t>Importe ofertado</t>
  </si>
  <si>
    <t>Precio licitación</t>
  </si>
  <si>
    <t>TOTAL PROPOSICIÓN ECONÓMICA DEL LICITADOR (sin IVA):</t>
  </si>
  <si>
    <t>ATENCIÓN: La cifra que debe introducir en la plataforma de contratación es esta</t>
  </si>
  <si>
    <t>Subtotal 1</t>
  </si>
  <si>
    <t>SERVICIOS Y SUMINISTROS</t>
  </si>
  <si>
    <t>SUMINISTRO SEGÚN NECESIDADES</t>
  </si>
  <si>
    <t>CAP.8</t>
  </si>
  <si>
    <t>Subtotal 2</t>
  </si>
  <si>
    <t>SUBTOTAL 1 OFERTADO:</t>
  </si>
  <si>
    <t>SUBTOTAL 2 OFERTADO:</t>
  </si>
  <si>
    <t>BI (6%) + GG (13%)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</si>
</sst>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d\.m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rgb="FFE36C0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ABF8F"/>
      </patternFill>
    </fill>
    <fill>
      <patternFill patternType="solid">
        <fgColor theme="0" tint="-0.14999847407452621"/>
        <bgColor rgb="FFB6DDE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rgb="FFF2DBDB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4" xfId="0" applyFont="1" applyFill="1" applyBorder="1" applyAlignment="1">
      <alignment horizontal="center"/>
    </xf>
    <xf numFmtId="0" fontId="0" fillId="3" borderId="0" xfId="0" applyFill="1"/>
    <xf numFmtId="0" fontId="4" fillId="5" borderId="8" xfId="0" applyFont="1" applyFill="1" applyBorder="1" applyAlignment="1">
      <alignment horizontal="left"/>
    </xf>
    <xf numFmtId="164" fontId="4" fillId="5" borderId="10" xfId="0" applyNumberFormat="1" applyFont="1" applyFill="1" applyBorder="1" applyAlignment="1">
      <alignment horizontal="right"/>
    </xf>
    <xf numFmtId="0" fontId="5" fillId="7" borderId="12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left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left" vertical="center"/>
    </xf>
    <xf numFmtId="0" fontId="5" fillId="7" borderId="12" xfId="0" applyFont="1" applyFill="1" applyBorder="1" applyAlignment="1">
      <alignment horizontal="left" vertical="center" wrapText="1"/>
    </xf>
    <xf numFmtId="0" fontId="4" fillId="5" borderId="12" xfId="0" applyFont="1" applyFill="1" applyBorder="1" applyAlignment="1">
      <alignment horizontal="left"/>
    </xf>
    <xf numFmtId="0" fontId="0" fillId="3" borderId="27" xfId="0" applyFill="1" applyBorder="1"/>
    <xf numFmtId="0" fontId="9" fillId="3" borderId="0" xfId="0" applyFont="1" applyFill="1" applyAlignment="1">
      <alignment horizontal="center"/>
    </xf>
    <xf numFmtId="0" fontId="0" fillId="3" borderId="30" xfId="0" applyFill="1" applyBorder="1"/>
    <xf numFmtId="0" fontId="0" fillId="3" borderId="32" xfId="0" applyFill="1" applyBorder="1"/>
    <xf numFmtId="0" fontId="4" fillId="5" borderId="13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/>
    </xf>
    <xf numFmtId="0" fontId="3" fillId="3" borderId="28" xfId="0" applyFont="1" applyFill="1" applyBorder="1"/>
    <xf numFmtId="0" fontId="3" fillId="3" borderId="29" xfId="0" applyFont="1" applyFill="1" applyBorder="1"/>
    <xf numFmtId="0" fontId="4" fillId="5" borderId="33" xfId="0" applyFont="1" applyFill="1" applyBorder="1" applyAlignment="1">
      <alignment horizontal="center" wrapText="1"/>
    </xf>
    <xf numFmtId="0" fontId="11" fillId="3" borderId="28" xfId="0" applyFont="1" applyFill="1" applyBorder="1"/>
    <xf numFmtId="0" fontId="11" fillId="0" borderId="0" xfId="0" applyFont="1"/>
    <xf numFmtId="0" fontId="11" fillId="3" borderId="18" xfId="0" applyFont="1" applyFill="1" applyBorder="1"/>
    <xf numFmtId="0" fontId="11" fillId="3" borderId="26" xfId="0" applyFont="1" applyFill="1" applyBorder="1"/>
    <xf numFmtId="0" fontId="11" fillId="3" borderId="0" xfId="0" applyFont="1" applyFill="1"/>
    <xf numFmtId="0" fontId="11" fillId="3" borderId="27" xfId="0" applyFont="1" applyFill="1" applyBorder="1"/>
    <xf numFmtId="0" fontId="5" fillId="3" borderId="28" xfId="0" applyFont="1" applyFill="1" applyBorder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5" fillId="3" borderId="0" xfId="0" applyFont="1" applyFill="1" applyAlignment="1">
      <alignment horizontal="right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 vertical="center"/>
    </xf>
    <xf numFmtId="2" fontId="5" fillId="3" borderId="13" xfId="0" applyNumberFormat="1" applyFont="1" applyFill="1" applyBorder="1" applyAlignment="1">
      <alignment horizontal="center" vertical="center"/>
    </xf>
    <xf numFmtId="8" fontId="5" fillId="3" borderId="12" xfId="0" applyNumberFormat="1" applyFont="1" applyFill="1" applyBorder="1" applyAlignment="1">
      <alignment horizontal="right" vertical="center" wrapText="1"/>
    </xf>
    <xf numFmtId="164" fontId="5" fillId="3" borderId="14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 vertical="center"/>
    </xf>
    <xf numFmtId="2" fontId="5" fillId="3" borderId="15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 wrapText="1"/>
    </xf>
    <xf numFmtId="164" fontId="4" fillId="5" borderId="16" xfId="0" applyNumberFormat="1" applyFont="1" applyFill="1" applyBorder="1" applyAlignment="1">
      <alignment horizontal="right"/>
    </xf>
    <xf numFmtId="164" fontId="4" fillId="8" borderId="8" xfId="0" applyNumberFormat="1" applyFont="1" applyFill="1" applyBorder="1" applyAlignment="1">
      <alignment horizontal="right"/>
    </xf>
    <xf numFmtId="164" fontId="5" fillId="3" borderId="12" xfId="0" applyNumberFormat="1" applyFont="1" applyFill="1" applyBorder="1" applyAlignment="1">
      <alignment horizontal="right"/>
    </xf>
    <xf numFmtId="164" fontId="4" fillId="8" borderId="17" xfId="0" applyNumberFormat="1" applyFont="1" applyFill="1" applyBorder="1" applyAlignment="1">
      <alignment horizontal="right"/>
    </xf>
    <xf numFmtId="0" fontId="11" fillId="3" borderId="30" xfId="0" applyFont="1" applyFill="1" applyBorder="1"/>
    <xf numFmtId="0" fontId="12" fillId="3" borderId="0" xfId="0" applyFont="1" applyFill="1"/>
    <xf numFmtId="0" fontId="11" fillId="3" borderId="0" xfId="0" applyFont="1" applyFill="1" applyAlignment="1">
      <alignment horizontal="right"/>
    </xf>
    <xf numFmtId="0" fontId="8" fillId="3" borderId="30" xfId="0" applyFont="1" applyFill="1" applyBorder="1" applyAlignment="1">
      <alignment horizontal="right"/>
    </xf>
    <xf numFmtId="44" fontId="0" fillId="10" borderId="21" xfId="0" applyNumberFormat="1" applyFill="1" applyBorder="1"/>
    <xf numFmtId="44" fontId="11" fillId="9" borderId="21" xfId="1" applyFont="1" applyFill="1" applyBorder="1"/>
    <xf numFmtId="0" fontId="4" fillId="3" borderId="28" xfId="0" applyFont="1" applyFill="1" applyBorder="1" applyAlignment="1">
      <alignment horizontal="right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3" fillId="3" borderId="30" xfId="0" applyFont="1" applyFill="1" applyBorder="1"/>
    <xf numFmtId="0" fontId="3" fillId="3" borderId="30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right"/>
    </xf>
    <xf numFmtId="44" fontId="0" fillId="3" borderId="27" xfId="0" applyNumberFormat="1" applyFill="1" applyBorder="1"/>
    <xf numFmtId="0" fontId="8" fillId="3" borderId="0" xfId="0" applyFont="1" applyFill="1" applyAlignment="1">
      <alignment horizontal="right"/>
    </xf>
    <xf numFmtId="0" fontId="8" fillId="3" borderId="5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wrapText="1"/>
    </xf>
    <xf numFmtId="0" fontId="5" fillId="9" borderId="22" xfId="0" applyFont="1" applyFill="1" applyBorder="1" applyAlignment="1">
      <alignment horizontal="left" vertical="center"/>
    </xf>
    <xf numFmtId="0" fontId="5" fillId="9" borderId="23" xfId="0" applyFont="1" applyFill="1" applyBorder="1" applyAlignment="1">
      <alignment horizontal="left" vertical="center"/>
    </xf>
    <xf numFmtId="0" fontId="5" fillId="9" borderId="24" xfId="0" applyFont="1" applyFill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30" xfId="0" applyFont="1" applyBorder="1" applyAlignment="1">
      <alignment horizontal="center"/>
    </xf>
    <xf numFmtId="0" fontId="10" fillId="3" borderId="22" xfId="0" applyFont="1" applyFill="1" applyBorder="1" applyAlignment="1">
      <alignment horizontal="right" vertical="center"/>
    </xf>
    <xf numFmtId="0" fontId="10" fillId="3" borderId="23" xfId="0" applyFont="1" applyFill="1" applyBorder="1" applyAlignment="1">
      <alignment horizontal="right" vertical="center"/>
    </xf>
    <xf numFmtId="0" fontId="10" fillId="3" borderId="24" xfId="0" applyFont="1" applyFill="1" applyBorder="1" applyAlignment="1">
      <alignment horizontal="right" vertical="center"/>
    </xf>
    <xf numFmtId="0" fontId="4" fillId="3" borderId="29" xfId="0" applyFont="1" applyFill="1" applyBorder="1" applyAlignment="1">
      <alignment horizontal="right"/>
    </xf>
    <xf numFmtId="0" fontId="4" fillId="3" borderId="30" xfId="0" applyFont="1" applyFill="1" applyBorder="1" applyAlignment="1">
      <alignment horizontal="right"/>
    </xf>
    <xf numFmtId="0" fontId="4" fillId="3" borderId="31" xfId="0" applyFont="1" applyFill="1" applyBorder="1" applyAlignment="1">
      <alignment horizontal="right"/>
    </xf>
    <xf numFmtId="0" fontId="4" fillId="3" borderId="25" xfId="0" applyFont="1" applyFill="1" applyBorder="1" applyAlignment="1">
      <alignment horizontal="right"/>
    </xf>
    <xf numFmtId="0" fontId="4" fillId="3" borderId="18" xfId="0" applyFont="1" applyFill="1" applyBorder="1" applyAlignment="1">
      <alignment horizontal="right"/>
    </xf>
    <xf numFmtId="0" fontId="4" fillId="3" borderId="19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right"/>
    </xf>
    <xf numFmtId="0" fontId="5" fillId="3" borderId="0" xfId="0" applyFont="1" applyFill="1" applyAlignment="1">
      <alignment horizontal="right"/>
    </xf>
    <xf numFmtId="0" fontId="5" fillId="3" borderId="2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165" fontId="5" fillId="6" borderId="35" xfId="0" applyNumberFormat="1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left" vertical="center" wrapText="1"/>
    </xf>
    <xf numFmtId="2" fontId="6" fillId="3" borderId="36" xfId="0" applyNumberFormat="1" applyFont="1" applyFill="1" applyBorder="1" applyAlignment="1">
      <alignment horizontal="center" vertical="center"/>
    </xf>
    <xf numFmtId="8" fontId="5" fillId="3" borderId="36" xfId="0" applyNumberFormat="1" applyFont="1" applyFill="1" applyBorder="1" applyAlignment="1">
      <alignment horizontal="right" vertical="center" wrapText="1"/>
    </xf>
    <xf numFmtId="164" fontId="5" fillId="3" borderId="32" xfId="0" applyNumberFormat="1" applyFont="1" applyFill="1" applyBorder="1" applyAlignment="1">
      <alignment horizontal="right" vertical="center"/>
    </xf>
    <xf numFmtId="165" fontId="5" fillId="6" borderId="37" xfId="0" applyNumberFormat="1" applyFont="1" applyFill="1" applyBorder="1" applyAlignment="1">
      <alignment horizontal="center" vertical="center"/>
    </xf>
    <xf numFmtId="0" fontId="5" fillId="7" borderId="38" xfId="0" applyFont="1" applyFill="1" applyBorder="1" applyAlignment="1">
      <alignment horizontal="center" vertical="center"/>
    </xf>
    <xf numFmtId="0" fontId="5" fillId="7" borderId="38" xfId="0" applyFont="1" applyFill="1" applyBorder="1" applyAlignment="1">
      <alignment horizontal="left" vertical="center" wrapText="1"/>
    </xf>
    <xf numFmtId="2" fontId="6" fillId="3" borderId="38" xfId="0" applyNumberFormat="1" applyFont="1" applyFill="1" applyBorder="1" applyAlignment="1">
      <alignment horizontal="center" vertical="center"/>
    </xf>
    <xf numFmtId="8" fontId="5" fillId="3" borderId="38" xfId="0" applyNumberFormat="1" applyFont="1" applyFill="1" applyBorder="1" applyAlignment="1">
      <alignment horizontal="right" vertical="center" wrapText="1"/>
    </xf>
    <xf numFmtId="164" fontId="5" fillId="3" borderId="39" xfId="0" applyNumberFormat="1" applyFont="1" applyFill="1" applyBorder="1" applyAlignment="1">
      <alignment horizontal="right" vertical="center"/>
    </xf>
    <xf numFmtId="0" fontId="4" fillId="5" borderId="40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6" xfId="0" applyFont="1" applyFill="1" applyBorder="1"/>
    <xf numFmtId="0" fontId="4" fillId="3" borderId="0" xfId="0" applyFont="1" applyFill="1" applyBorder="1" applyAlignment="1">
      <alignment horizontal="right"/>
    </xf>
    <xf numFmtId="0" fontId="3" fillId="3" borderId="0" xfId="0" applyFont="1" applyFill="1" applyBorder="1"/>
    <xf numFmtId="0" fontId="11" fillId="3" borderId="42" xfId="0" applyFont="1" applyFill="1" applyBorder="1"/>
    <xf numFmtId="8" fontId="5" fillId="3" borderId="43" xfId="0" applyNumberFormat="1" applyFont="1" applyFill="1" applyBorder="1" applyAlignment="1">
      <alignment horizontal="right" vertical="center" wrapText="1"/>
    </xf>
    <xf numFmtId="164" fontId="5" fillId="3" borderId="45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right"/>
    </xf>
    <xf numFmtId="164" fontId="4" fillId="8" borderId="46" xfId="0" applyNumberFormat="1" applyFont="1" applyFill="1" applyBorder="1" applyAlignment="1">
      <alignment horizontal="right"/>
    </xf>
    <xf numFmtId="44" fontId="5" fillId="3" borderId="41" xfId="1" applyFont="1" applyFill="1" applyBorder="1"/>
    <xf numFmtId="44" fontId="5" fillId="3" borderId="47" xfId="1" applyFont="1" applyFill="1" applyBorder="1"/>
    <xf numFmtId="44" fontId="11" fillId="9" borderId="5" xfId="1" applyFont="1" applyFill="1" applyBorder="1" applyAlignment="1">
      <alignment horizontal="center"/>
    </xf>
    <xf numFmtId="0" fontId="5" fillId="3" borderId="44" xfId="0" applyFont="1" applyFill="1" applyBorder="1" applyAlignment="1">
      <alignment horizontal="right"/>
    </xf>
    <xf numFmtId="164" fontId="5" fillId="3" borderId="34" xfId="0" applyNumberFormat="1" applyFont="1" applyFill="1" applyBorder="1" applyAlignment="1">
      <alignment horizontal="right"/>
    </xf>
    <xf numFmtId="164" fontId="4" fillId="3" borderId="5" xfId="0" applyNumberFormat="1" applyFont="1" applyFill="1" applyBorder="1"/>
    <xf numFmtId="0" fontId="12" fillId="3" borderId="28" xfId="0" applyFont="1" applyFill="1" applyBorder="1" applyAlignment="1">
      <alignment horizontal="right"/>
    </xf>
    <xf numFmtId="0" fontId="12" fillId="3" borderId="0" xfId="0" applyFont="1" applyFill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137160</xdr:colOff>
      <xdr:row>32</xdr:row>
      <xdr:rowOff>106680</xdr:rowOff>
    </xdr:from>
    <xdr:to>
      <xdr:col>10</xdr:col>
      <xdr:colOff>515620</xdr:colOff>
      <xdr:row>33</xdr:row>
      <xdr:rowOff>132080</xdr:rowOff>
    </xdr:to>
    <xdr:sp macro="" textlink="">
      <xdr:nvSpPr>
        <xdr:cNvPr id="2" name="Flecha: doblada hacia arriba 1">
          <a:extLst>
            <a:ext uri="{FF2B5EF4-FFF2-40B4-BE49-F238E27FC236}">
              <a16:creationId xmlns:a16="http://schemas.microsoft.com/office/drawing/2014/main" id="{EC3DCF95-8012-93E5-8AB2-09CF6C14F5A8}"/>
            </a:ext>
          </a:extLst>
        </xdr:cNvPr>
        <xdr:cNvSpPr/>
      </xdr:nvSpPr>
      <xdr:spPr>
        <a:xfrm>
          <a:off x="10408920" y="7391400"/>
          <a:ext cx="378460" cy="208280"/>
        </a:xfrm>
        <a:prstGeom prst="bentUpArrow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10</xdr:col>
      <xdr:colOff>135890</xdr:colOff>
      <xdr:row>42</xdr:row>
      <xdr:rowOff>106680</xdr:rowOff>
    </xdr:from>
    <xdr:to>
      <xdr:col>10</xdr:col>
      <xdr:colOff>516890</xdr:colOff>
      <xdr:row>43</xdr:row>
      <xdr:rowOff>146050</xdr:rowOff>
    </xdr:to>
    <xdr:sp macro="" textlink="">
      <xdr:nvSpPr>
        <xdr:cNvPr id="3" name="Flecha: doblada hacia arriba 2">
          <a:extLst>
            <a:ext uri="{FF2B5EF4-FFF2-40B4-BE49-F238E27FC236}">
              <a16:creationId xmlns:a16="http://schemas.microsoft.com/office/drawing/2014/main" id="{3510FF78-7EDD-4978-BDC8-74B4FCD26442}"/>
            </a:ext>
          </a:extLst>
        </xdr:cNvPr>
        <xdr:cNvSpPr/>
      </xdr:nvSpPr>
      <xdr:spPr>
        <a:xfrm>
          <a:off x="10407650" y="9174480"/>
          <a:ext cx="381000" cy="222250"/>
        </a:xfrm>
        <a:prstGeom prst="bentUpArrow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AA9E3-5B44-4A1B-8715-A5B02E71CFBA}">
  <dimension ref="B1:K52"/>
  <sheetViews>
    <sheetView tabSelected="1" topLeftCell="A12" workbookViewId="0">
      <selection activeCell="K32" sqref="K32"/>
    </sheetView>
  </sheetViews>
  <sheetFormatPr baseColWidth="10" defaultRowHeight="15" x14ac:dyDescent="0.2"/>
  <cols>
    <col min="2" max="2" width="8.5" customWidth="1"/>
    <col min="3" max="3" width="5.5" customWidth="1"/>
    <col min="4" max="4" width="56.6640625" customWidth="1"/>
    <col min="5" max="5" width="9" customWidth="1"/>
    <col min="6" max="6" width="10" customWidth="1"/>
    <col min="7" max="7" width="13.6640625" customWidth="1"/>
    <col min="11" max="11" width="17.33203125" customWidth="1"/>
  </cols>
  <sheetData>
    <row r="1" spans="2:11" x14ac:dyDescent="0.2">
      <c r="B1" s="76" t="s">
        <v>31</v>
      </c>
      <c r="C1" s="76"/>
      <c r="D1" s="76"/>
      <c r="E1" s="76"/>
      <c r="F1" s="76"/>
      <c r="G1" s="76"/>
      <c r="H1" s="76"/>
      <c r="I1" s="76"/>
      <c r="J1" s="76"/>
      <c r="K1" s="76"/>
    </row>
    <row r="2" spans="2:11" x14ac:dyDescent="0.2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2:11" ht="15" customHeight="1" x14ac:dyDescent="0.2">
      <c r="B3" s="77" t="s">
        <v>29</v>
      </c>
      <c r="C3" s="77"/>
      <c r="D3" s="77"/>
      <c r="E3" s="77"/>
      <c r="F3" s="77"/>
      <c r="G3" s="77"/>
      <c r="H3" s="77"/>
      <c r="I3" s="77"/>
      <c r="J3" s="77"/>
      <c r="K3" s="77"/>
    </row>
    <row r="4" spans="2:11" ht="26.5" customHeight="1" thickBot="1" x14ac:dyDescent="0.25">
      <c r="B4" s="78" t="s">
        <v>30</v>
      </c>
      <c r="C4" s="78"/>
      <c r="D4" s="78"/>
      <c r="E4" s="78"/>
      <c r="F4" s="78"/>
      <c r="G4" s="78"/>
      <c r="H4" s="78"/>
      <c r="I4" s="78"/>
      <c r="J4" s="78"/>
      <c r="K4" s="78"/>
    </row>
    <row r="5" spans="2:11" ht="38" customHeight="1" thickBot="1" x14ac:dyDescent="0.25">
      <c r="B5" s="70" t="s">
        <v>32</v>
      </c>
      <c r="C5" s="71"/>
      <c r="D5" s="71"/>
      <c r="E5" s="71"/>
      <c r="F5" s="71"/>
      <c r="G5" s="71"/>
      <c r="H5" s="71"/>
      <c r="I5" s="71"/>
      <c r="J5" s="71"/>
      <c r="K5" s="72"/>
    </row>
    <row r="6" spans="2:11" ht="39.5" customHeight="1" thickBot="1" x14ac:dyDescent="0.25">
      <c r="B6" s="79" t="s">
        <v>33</v>
      </c>
      <c r="C6" s="80"/>
      <c r="D6" s="81"/>
      <c r="E6" s="73"/>
      <c r="F6" s="74"/>
      <c r="G6" s="74"/>
      <c r="H6" s="74"/>
      <c r="I6" s="74"/>
      <c r="J6" s="74"/>
      <c r="K6" s="75"/>
    </row>
    <row r="7" spans="2:11" ht="16" thickBot="1" x14ac:dyDescent="0.25">
      <c r="B7" s="30"/>
      <c r="C7" s="31"/>
      <c r="D7" s="15"/>
      <c r="E7" s="32"/>
      <c r="F7" s="31"/>
      <c r="G7" s="33"/>
      <c r="H7" s="28"/>
      <c r="I7" s="28"/>
      <c r="J7" s="28"/>
      <c r="K7" s="29"/>
    </row>
    <row r="8" spans="2:11" x14ac:dyDescent="0.2">
      <c r="B8" s="88" t="s">
        <v>0</v>
      </c>
      <c r="C8" s="89"/>
      <c r="D8" s="89"/>
      <c r="E8" s="89"/>
      <c r="F8" s="89"/>
      <c r="G8" s="90"/>
      <c r="H8" s="28"/>
      <c r="I8" s="28"/>
      <c r="J8" s="28"/>
      <c r="K8" s="29"/>
    </row>
    <row r="9" spans="2:11" ht="27.5" customHeight="1" x14ac:dyDescent="0.2">
      <c r="B9" s="4" t="s">
        <v>1</v>
      </c>
      <c r="C9" s="34" t="s">
        <v>2</v>
      </c>
      <c r="D9" s="34" t="s">
        <v>43</v>
      </c>
      <c r="E9" s="34" t="s">
        <v>3</v>
      </c>
      <c r="F9" s="35" t="s">
        <v>39</v>
      </c>
      <c r="G9" s="36" t="s">
        <v>36</v>
      </c>
      <c r="H9" s="28"/>
      <c r="I9" s="28"/>
      <c r="J9" s="28"/>
      <c r="K9" s="29"/>
    </row>
    <row r="10" spans="2:11" x14ac:dyDescent="0.2">
      <c r="B10" s="37" t="s">
        <v>4</v>
      </c>
      <c r="C10" s="38"/>
      <c r="D10" s="6" t="s">
        <v>5</v>
      </c>
      <c r="E10" s="38"/>
      <c r="F10" s="39"/>
      <c r="G10" s="7">
        <f>G11</f>
        <v>7712.4</v>
      </c>
      <c r="H10" s="28"/>
      <c r="I10" s="28"/>
      <c r="J10" s="28"/>
      <c r="K10" s="29"/>
    </row>
    <row r="11" spans="2:11" x14ac:dyDescent="0.2">
      <c r="B11" s="40"/>
      <c r="C11" s="8" t="s">
        <v>6</v>
      </c>
      <c r="D11" s="9" t="s">
        <v>7</v>
      </c>
      <c r="E11" s="41">
        <v>120</v>
      </c>
      <c r="F11" s="42">
        <v>64.27</v>
      </c>
      <c r="G11" s="43">
        <f>ROUND(E11*F11,2)</f>
        <v>7712.4</v>
      </c>
      <c r="H11" s="28"/>
      <c r="I11" s="28"/>
      <c r="J11" s="28"/>
      <c r="K11" s="29"/>
    </row>
    <row r="12" spans="2:11" x14ac:dyDescent="0.2">
      <c r="B12" s="37" t="s">
        <v>8</v>
      </c>
      <c r="C12" s="38"/>
      <c r="D12" s="6" t="s">
        <v>9</v>
      </c>
      <c r="E12" s="38"/>
      <c r="F12" s="39"/>
      <c r="G12" s="7">
        <f>G14+G13</f>
        <v>7558.5</v>
      </c>
      <c r="H12" s="28"/>
      <c r="I12" s="28"/>
      <c r="J12" s="28"/>
      <c r="K12" s="29"/>
    </row>
    <row r="13" spans="2:11" x14ac:dyDescent="0.2">
      <c r="B13" s="40"/>
      <c r="C13" s="8" t="s">
        <v>6</v>
      </c>
      <c r="D13" s="9" t="s">
        <v>10</v>
      </c>
      <c r="E13" s="41">
        <v>80</v>
      </c>
      <c r="F13" s="42">
        <v>50.39</v>
      </c>
      <c r="G13" s="43">
        <f>ROUND(E13*F13,2)</f>
        <v>4031.2</v>
      </c>
      <c r="H13" s="28"/>
      <c r="I13" s="28"/>
      <c r="J13" s="28"/>
      <c r="K13" s="29"/>
    </row>
    <row r="14" spans="2:11" x14ac:dyDescent="0.2">
      <c r="B14" s="44"/>
      <c r="C14" s="10" t="s">
        <v>6</v>
      </c>
      <c r="D14" s="11" t="s">
        <v>11</v>
      </c>
      <c r="E14" s="45">
        <v>70</v>
      </c>
      <c r="F14" s="42">
        <v>50.39</v>
      </c>
      <c r="G14" s="43">
        <f>ROUND(E14*F14,2)</f>
        <v>3527.3</v>
      </c>
      <c r="H14" s="28"/>
      <c r="I14" s="28"/>
      <c r="J14" s="28"/>
      <c r="K14" s="29"/>
    </row>
    <row r="15" spans="2:11" x14ac:dyDescent="0.2">
      <c r="B15" s="37" t="s">
        <v>12</v>
      </c>
      <c r="C15" s="38"/>
      <c r="D15" s="6" t="s">
        <v>13</v>
      </c>
      <c r="E15" s="38"/>
      <c r="F15" s="39"/>
      <c r="G15" s="7">
        <f>G16+G17</f>
        <v>32249.600000000002</v>
      </c>
      <c r="H15" s="28"/>
      <c r="I15" s="28"/>
      <c r="J15" s="28"/>
      <c r="K15" s="29"/>
    </row>
    <row r="16" spans="2:11" x14ac:dyDescent="0.2">
      <c r="B16" s="40"/>
      <c r="C16" s="8" t="s">
        <v>6</v>
      </c>
      <c r="D16" s="9" t="s">
        <v>10</v>
      </c>
      <c r="E16" s="41">
        <v>630</v>
      </c>
      <c r="F16" s="42">
        <v>50.39</v>
      </c>
      <c r="G16" s="43">
        <f>ROUND(E16*F16,2)</f>
        <v>31745.7</v>
      </c>
      <c r="H16" s="28"/>
      <c r="I16" s="28"/>
      <c r="J16" s="28"/>
      <c r="K16" s="29"/>
    </row>
    <row r="17" spans="2:11" x14ac:dyDescent="0.2">
      <c r="B17" s="44"/>
      <c r="C17" s="10" t="s">
        <v>6</v>
      </c>
      <c r="D17" s="11" t="s">
        <v>11</v>
      </c>
      <c r="E17" s="45">
        <v>10</v>
      </c>
      <c r="F17" s="42">
        <v>50.39</v>
      </c>
      <c r="G17" s="43">
        <f>ROUND(E17*F17,2)</f>
        <v>503.9</v>
      </c>
      <c r="H17" s="28"/>
      <c r="I17" s="28"/>
      <c r="J17" s="28"/>
      <c r="K17" s="29"/>
    </row>
    <row r="18" spans="2:11" x14ac:dyDescent="0.2">
      <c r="B18" s="37" t="s">
        <v>14</v>
      </c>
      <c r="C18" s="38"/>
      <c r="D18" s="6" t="s">
        <v>15</v>
      </c>
      <c r="E18" s="38"/>
      <c r="F18" s="39"/>
      <c r="G18" s="7">
        <f>G19+G20</f>
        <v>7810.45</v>
      </c>
      <c r="H18" s="28"/>
      <c r="I18" s="28"/>
      <c r="J18" s="28"/>
      <c r="K18" s="29"/>
    </row>
    <row r="19" spans="2:11" x14ac:dyDescent="0.2">
      <c r="B19" s="40"/>
      <c r="C19" s="8" t="s">
        <v>6</v>
      </c>
      <c r="D19" s="9" t="s">
        <v>10</v>
      </c>
      <c r="E19" s="41">
        <v>135</v>
      </c>
      <c r="F19" s="42">
        <v>50.39</v>
      </c>
      <c r="G19" s="43">
        <f t="shared" ref="G19:G20" si="0">ROUND(E19*F19,2)</f>
        <v>6802.65</v>
      </c>
      <c r="H19" s="28"/>
      <c r="I19" s="28"/>
      <c r="J19" s="28"/>
      <c r="K19" s="29"/>
    </row>
    <row r="20" spans="2:11" x14ac:dyDescent="0.2">
      <c r="B20" s="44"/>
      <c r="C20" s="10" t="s">
        <v>6</v>
      </c>
      <c r="D20" s="11" t="s">
        <v>11</v>
      </c>
      <c r="E20" s="45">
        <v>20</v>
      </c>
      <c r="F20" s="42">
        <v>50.39</v>
      </c>
      <c r="G20" s="43">
        <f t="shared" si="0"/>
        <v>1007.8</v>
      </c>
      <c r="H20" s="28"/>
      <c r="I20" s="28"/>
      <c r="J20" s="28"/>
      <c r="K20" s="29"/>
    </row>
    <row r="21" spans="2:11" x14ac:dyDescent="0.2">
      <c r="B21" s="37" t="s">
        <v>16</v>
      </c>
      <c r="C21" s="38"/>
      <c r="D21" s="6" t="s">
        <v>17</v>
      </c>
      <c r="E21" s="38"/>
      <c r="F21" s="39"/>
      <c r="G21" s="7">
        <f>G22+G23</f>
        <v>3414.1499999999996</v>
      </c>
      <c r="H21" s="28"/>
      <c r="I21" s="28"/>
      <c r="J21" s="28"/>
      <c r="K21" s="29"/>
    </row>
    <row r="22" spans="2:11" x14ac:dyDescent="0.2">
      <c r="B22" s="40"/>
      <c r="C22" s="8" t="s">
        <v>6</v>
      </c>
      <c r="D22" s="9" t="s">
        <v>7</v>
      </c>
      <c r="E22" s="41">
        <v>10</v>
      </c>
      <c r="F22" s="42">
        <v>64.27</v>
      </c>
      <c r="G22" s="43">
        <f t="shared" ref="G22:G23" si="1">ROUND(E22*F22,2)</f>
        <v>642.70000000000005</v>
      </c>
      <c r="H22" s="28"/>
      <c r="I22" s="28"/>
      <c r="J22" s="28"/>
      <c r="K22" s="29"/>
    </row>
    <row r="23" spans="2:11" ht="26.5" customHeight="1" x14ac:dyDescent="0.2">
      <c r="B23" s="40"/>
      <c r="C23" s="8" t="s">
        <v>6</v>
      </c>
      <c r="D23" s="12" t="s">
        <v>18</v>
      </c>
      <c r="E23" s="41">
        <v>55</v>
      </c>
      <c r="F23" s="42">
        <v>50.39</v>
      </c>
      <c r="G23" s="43">
        <f t="shared" si="1"/>
        <v>2771.45</v>
      </c>
      <c r="H23" s="28"/>
      <c r="I23" s="28"/>
      <c r="J23" s="28"/>
      <c r="K23" s="29"/>
    </row>
    <row r="24" spans="2:11" x14ac:dyDescent="0.2">
      <c r="B24" s="37" t="s">
        <v>19</v>
      </c>
      <c r="C24" s="38"/>
      <c r="D24" s="6" t="s">
        <v>20</v>
      </c>
      <c r="E24" s="38"/>
      <c r="F24" s="39"/>
      <c r="G24" s="7">
        <f>G25+G26</f>
        <v>19652.099999999999</v>
      </c>
      <c r="H24" s="28"/>
      <c r="I24" s="28"/>
      <c r="J24" s="28"/>
      <c r="K24" s="29"/>
    </row>
    <row r="25" spans="2:11" x14ac:dyDescent="0.2">
      <c r="B25" s="40"/>
      <c r="C25" s="8" t="s">
        <v>6</v>
      </c>
      <c r="D25" s="9" t="s">
        <v>21</v>
      </c>
      <c r="E25" s="41">
        <v>90</v>
      </c>
      <c r="F25" s="42">
        <v>50.39</v>
      </c>
      <c r="G25" s="43">
        <f t="shared" ref="G25:G26" si="2">ROUND(E25*F25,2)</f>
        <v>4535.1000000000004</v>
      </c>
      <c r="H25" s="28"/>
      <c r="I25" s="28"/>
      <c r="J25" s="28"/>
      <c r="K25" s="29"/>
    </row>
    <row r="26" spans="2:11" x14ac:dyDescent="0.2">
      <c r="B26" s="40"/>
      <c r="C26" s="8" t="s">
        <v>6</v>
      </c>
      <c r="D26" s="9" t="s">
        <v>22</v>
      </c>
      <c r="E26" s="41">
        <v>300</v>
      </c>
      <c r="F26" s="42">
        <v>50.39</v>
      </c>
      <c r="G26" s="43">
        <f t="shared" si="2"/>
        <v>15117</v>
      </c>
      <c r="H26" s="28"/>
      <c r="I26" s="28"/>
      <c r="J26" s="28"/>
      <c r="K26" s="29"/>
    </row>
    <row r="27" spans="2:11" x14ac:dyDescent="0.2">
      <c r="B27" s="46" t="s">
        <v>23</v>
      </c>
      <c r="C27" s="47"/>
      <c r="D27" s="13" t="s">
        <v>24</v>
      </c>
      <c r="E27" s="47"/>
      <c r="F27" s="48"/>
      <c r="G27" s="49">
        <f>G28+G29</f>
        <v>6302.52</v>
      </c>
      <c r="H27" s="28"/>
      <c r="I27" s="28"/>
      <c r="J27" s="28"/>
      <c r="K27" s="29"/>
    </row>
    <row r="28" spans="2:11" ht="15" customHeight="1" x14ac:dyDescent="0.2">
      <c r="B28" s="102"/>
      <c r="C28" s="103" t="s">
        <v>2</v>
      </c>
      <c r="D28" s="104" t="s">
        <v>25</v>
      </c>
      <c r="E28" s="105">
        <v>20</v>
      </c>
      <c r="F28" s="106">
        <f>360/1.19</f>
        <v>302.52100840336135</v>
      </c>
      <c r="G28" s="107">
        <f>ROUND(E28*F28,2)</f>
        <v>6050.42</v>
      </c>
      <c r="H28" s="28"/>
      <c r="I28" s="28"/>
      <c r="J28" s="28"/>
      <c r="K28" s="29"/>
    </row>
    <row r="29" spans="2:11" ht="16.5" customHeight="1" thickBot="1" x14ac:dyDescent="0.25">
      <c r="B29" s="96"/>
      <c r="C29" s="97" t="s">
        <v>2</v>
      </c>
      <c r="D29" s="98" t="s">
        <v>26</v>
      </c>
      <c r="E29" s="99">
        <v>100</v>
      </c>
      <c r="F29" s="100">
        <f>3/1.19</f>
        <v>2.5210084033613445</v>
      </c>
      <c r="G29" s="101">
        <f>ROUND(E29*F29,2)</f>
        <v>252.1</v>
      </c>
      <c r="H29" s="28"/>
      <c r="I29" s="28"/>
      <c r="J29" s="28"/>
      <c r="K29" s="29"/>
    </row>
    <row r="30" spans="2:11" x14ac:dyDescent="0.2">
      <c r="B30" s="85" t="s">
        <v>27</v>
      </c>
      <c r="C30" s="86"/>
      <c r="D30" s="86"/>
      <c r="E30" s="86"/>
      <c r="F30" s="87"/>
      <c r="G30" s="50">
        <f>G10+G12+G15+G18+G21+G24+G27</f>
        <v>84699.72</v>
      </c>
      <c r="H30" s="28"/>
      <c r="I30" s="28"/>
      <c r="J30" s="28"/>
      <c r="K30" s="29"/>
    </row>
    <row r="31" spans="2:11" ht="16" thickBot="1" x14ac:dyDescent="0.25">
      <c r="B31" s="91" t="s">
        <v>49</v>
      </c>
      <c r="C31" s="92"/>
      <c r="D31" s="92"/>
      <c r="E31" s="92"/>
      <c r="F31" s="93"/>
      <c r="G31" s="51">
        <f>ROUND(G30*0.19,2)-0.01</f>
        <v>16092.94</v>
      </c>
      <c r="H31" s="28"/>
      <c r="I31" s="28"/>
      <c r="J31" s="28"/>
      <c r="K31" s="29"/>
    </row>
    <row r="32" spans="2:11" ht="16" thickBot="1" x14ac:dyDescent="0.25">
      <c r="B32" s="82" t="s">
        <v>42</v>
      </c>
      <c r="C32" s="83"/>
      <c r="D32" s="83"/>
      <c r="E32" s="83"/>
      <c r="F32" s="84"/>
      <c r="G32" s="52">
        <f>ROUND(G30+G31,2)</f>
        <v>100792.66</v>
      </c>
      <c r="H32" s="53"/>
      <c r="I32" s="5"/>
      <c r="J32" s="56" t="s">
        <v>47</v>
      </c>
      <c r="K32" s="58">
        <v>0</v>
      </c>
    </row>
    <row r="33" spans="2:11" x14ac:dyDescent="0.2">
      <c r="B33" s="85"/>
      <c r="C33" s="86"/>
      <c r="D33" s="86"/>
      <c r="E33" s="86"/>
      <c r="F33" s="86"/>
      <c r="G33" s="26"/>
      <c r="H33" s="26"/>
      <c r="I33" s="26"/>
      <c r="J33" s="26"/>
      <c r="K33" s="27"/>
    </row>
    <row r="34" spans="2:11" x14ac:dyDescent="0.2">
      <c r="B34" s="30"/>
      <c r="C34" s="111"/>
      <c r="D34" s="111"/>
      <c r="E34" s="111"/>
      <c r="F34" s="111"/>
      <c r="G34" s="28"/>
      <c r="H34" s="54" t="s">
        <v>34</v>
      </c>
      <c r="I34" s="28"/>
      <c r="J34" s="28"/>
      <c r="K34" s="29"/>
    </row>
    <row r="35" spans="2:11" x14ac:dyDescent="0.2">
      <c r="B35" s="24"/>
      <c r="C35" s="28"/>
      <c r="D35" s="28"/>
      <c r="E35" s="28"/>
      <c r="F35" s="28"/>
      <c r="G35" s="55"/>
      <c r="H35" s="28"/>
      <c r="I35" s="28"/>
      <c r="J35" s="28"/>
      <c r="K35" s="29"/>
    </row>
    <row r="36" spans="2:11" ht="29" x14ac:dyDescent="0.2">
      <c r="B36" s="109" t="s">
        <v>44</v>
      </c>
      <c r="C36" s="69"/>
      <c r="D36" s="69"/>
      <c r="E36" s="108" t="s">
        <v>3</v>
      </c>
      <c r="F36" s="19" t="s">
        <v>35</v>
      </c>
      <c r="G36" s="23" t="s">
        <v>36</v>
      </c>
      <c r="H36" s="69" t="s">
        <v>37</v>
      </c>
      <c r="I36" s="69"/>
      <c r="J36" s="69"/>
      <c r="K36" s="110" t="s">
        <v>38</v>
      </c>
    </row>
    <row r="37" spans="2:11" x14ac:dyDescent="0.2">
      <c r="B37" s="37" t="s">
        <v>45</v>
      </c>
      <c r="C37" s="38"/>
      <c r="D37" s="6" t="s">
        <v>28</v>
      </c>
      <c r="E37" s="18"/>
      <c r="F37" s="19"/>
      <c r="G37" s="23"/>
      <c r="H37" s="69"/>
      <c r="I37" s="69"/>
      <c r="J37" s="69"/>
      <c r="K37" s="110"/>
    </row>
    <row r="38" spans="2:11" ht="16" customHeight="1" x14ac:dyDescent="0.2">
      <c r="B38" s="113"/>
      <c r="C38" s="103" t="s">
        <v>2</v>
      </c>
      <c r="D38" s="104" t="s">
        <v>25</v>
      </c>
      <c r="E38" s="105">
        <v>20</v>
      </c>
      <c r="F38" s="114">
        <f>360/1.19</f>
        <v>302.52100840336135</v>
      </c>
      <c r="G38" s="115">
        <f>ROUND(E38*F38,3)</f>
        <v>6050.42</v>
      </c>
      <c r="H38" s="120"/>
      <c r="I38" s="120"/>
      <c r="J38" s="120"/>
      <c r="K38" s="119">
        <f>H38*E38</f>
        <v>0</v>
      </c>
    </row>
    <row r="39" spans="2:11" ht="16" thickBot="1" x14ac:dyDescent="0.25">
      <c r="B39" s="21"/>
      <c r="C39" s="112"/>
      <c r="D39" s="94" t="s">
        <v>49</v>
      </c>
      <c r="E39" s="94"/>
      <c r="F39" s="94"/>
      <c r="G39" s="122">
        <f>ROUND(G38*0.19,2)</f>
        <v>1149.58</v>
      </c>
      <c r="H39" s="95"/>
      <c r="I39" s="95"/>
      <c r="J39" s="121" t="s">
        <v>49</v>
      </c>
      <c r="K39" s="118">
        <f>ROUND(K38*0.19,2)</f>
        <v>0</v>
      </c>
    </row>
    <row r="40" spans="2:11" ht="16" thickBot="1" x14ac:dyDescent="0.25">
      <c r="B40" s="21"/>
      <c r="C40" s="60"/>
      <c r="D40" s="60"/>
      <c r="E40" s="60"/>
      <c r="F40" s="20" t="s">
        <v>46</v>
      </c>
      <c r="G40" s="123">
        <f>ROUND(G38+G39,2)</f>
        <v>7200</v>
      </c>
      <c r="H40" s="5"/>
      <c r="I40" s="5"/>
      <c r="J40" s="116" t="s">
        <v>48</v>
      </c>
      <c r="K40" s="117">
        <f>ROUND(K38+K39,2)</f>
        <v>0</v>
      </c>
    </row>
    <row r="41" spans="2:11" ht="16" thickBot="1" x14ac:dyDescent="0.25">
      <c r="B41" s="59"/>
      <c r="C41" s="20"/>
      <c r="D41" s="20"/>
      <c r="E41" s="20"/>
      <c r="F41" s="20"/>
      <c r="G41" s="5"/>
      <c r="H41" s="5"/>
      <c r="I41" s="5"/>
      <c r="J41" s="5"/>
      <c r="K41" s="14"/>
    </row>
    <row r="42" spans="2:11" ht="16" thickBot="1" x14ac:dyDescent="0.25">
      <c r="B42" s="21"/>
      <c r="C42" s="60"/>
      <c r="D42" s="60"/>
      <c r="E42" s="61"/>
      <c r="F42" s="60"/>
      <c r="G42" s="62"/>
      <c r="H42" s="5"/>
      <c r="I42" s="5"/>
      <c r="J42" s="68" t="s">
        <v>40</v>
      </c>
      <c r="K42" s="57">
        <f>K32+K40</f>
        <v>0</v>
      </c>
    </row>
    <row r="43" spans="2:11" x14ac:dyDescent="0.2">
      <c r="B43" s="21"/>
      <c r="C43" s="60"/>
      <c r="D43" s="60"/>
      <c r="E43" s="61"/>
      <c r="F43" s="60"/>
      <c r="G43" s="62"/>
      <c r="H43" s="5"/>
      <c r="I43" s="5"/>
      <c r="J43" s="63"/>
      <c r="K43" s="67"/>
    </row>
    <row r="44" spans="2:11" x14ac:dyDescent="0.2">
      <c r="B44" s="124" t="s">
        <v>41</v>
      </c>
      <c r="C44" s="125"/>
      <c r="D44" s="125"/>
      <c r="E44" s="125"/>
      <c r="F44" s="125"/>
      <c r="G44" s="125"/>
      <c r="H44" s="125"/>
      <c r="I44" s="125"/>
      <c r="J44" s="125"/>
      <c r="K44" s="14"/>
    </row>
    <row r="45" spans="2:11" ht="16" thickBot="1" x14ac:dyDescent="0.25">
      <c r="B45" s="22"/>
      <c r="C45" s="64"/>
      <c r="D45" s="64"/>
      <c r="E45" s="65"/>
      <c r="F45" s="64"/>
      <c r="G45" s="66"/>
      <c r="H45" s="16"/>
      <c r="I45" s="16"/>
      <c r="J45" s="16"/>
      <c r="K45" s="17"/>
    </row>
    <row r="46" spans="2:11" x14ac:dyDescent="0.2">
      <c r="B46" s="1"/>
      <c r="C46" s="1"/>
      <c r="D46" s="1"/>
      <c r="E46" s="2"/>
      <c r="F46" s="1"/>
      <c r="G46" s="3"/>
    </row>
    <row r="47" spans="2:11" x14ac:dyDescent="0.2">
      <c r="B47" s="1"/>
      <c r="C47" s="1"/>
      <c r="D47" s="1"/>
      <c r="E47" s="2"/>
      <c r="F47" s="1"/>
      <c r="G47" s="3"/>
    </row>
    <row r="48" spans="2:11" x14ac:dyDescent="0.2">
      <c r="B48" s="1"/>
      <c r="C48" s="1"/>
      <c r="D48" s="1"/>
      <c r="E48" s="2"/>
      <c r="F48" s="1"/>
      <c r="G48" s="3"/>
    </row>
    <row r="49" spans="2:7" x14ac:dyDescent="0.2">
      <c r="B49" s="1"/>
      <c r="C49" s="1"/>
      <c r="D49" s="1"/>
      <c r="E49" s="2"/>
      <c r="F49" s="1"/>
      <c r="G49" s="3"/>
    </row>
    <row r="50" spans="2:7" x14ac:dyDescent="0.2">
      <c r="B50" s="1"/>
      <c r="C50" s="1"/>
      <c r="D50" s="1"/>
      <c r="E50" s="2"/>
      <c r="F50" s="1"/>
      <c r="G50" s="3"/>
    </row>
    <row r="51" spans="2:7" x14ac:dyDescent="0.2">
      <c r="B51" s="1"/>
      <c r="C51" s="1"/>
      <c r="D51" s="1"/>
      <c r="E51" s="2"/>
      <c r="F51" s="1"/>
      <c r="G51" s="3"/>
    </row>
    <row r="52" spans="2:7" x14ac:dyDescent="0.2">
      <c r="B52" s="1"/>
      <c r="C52" s="1"/>
      <c r="D52" s="1"/>
      <c r="E52" s="2"/>
      <c r="F52" s="1"/>
      <c r="G52" s="3"/>
    </row>
  </sheetData>
  <sheetProtection algorithmName="SHA-512" hashValue="mLeL3znJ7MSNA5BSbFLm7UGdqIR9NVykEF4MlNhwh9g7UUDaVwDTqiqsz4O/5V+PqwnXyY3+UyHK/lGia7gEyQ==" saltValue="SRq9/KKBAGZ37on+1mCGJw==" spinCount="100000" sheet="1" objects="1" scenarios="1"/>
  <protectedRanges>
    <protectedRange sqref="H38" name="Rango2"/>
    <protectedRange sqref="K32" name="Rango1"/>
    <protectedRange sqref="E6:K6" name="Rango3"/>
  </protectedRanges>
  <mergeCells count="18">
    <mergeCell ref="B1:K1"/>
    <mergeCell ref="B3:K3"/>
    <mergeCell ref="B4:K4"/>
    <mergeCell ref="B6:D6"/>
    <mergeCell ref="B32:F32"/>
    <mergeCell ref="B8:G8"/>
    <mergeCell ref="B30:F30"/>
    <mergeCell ref="B31:F31"/>
    <mergeCell ref="B44:J44"/>
    <mergeCell ref="H37:J37"/>
    <mergeCell ref="H38:J38"/>
    <mergeCell ref="B5:K5"/>
    <mergeCell ref="E6:K6"/>
    <mergeCell ref="B33:F33"/>
    <mergeCell ref="C34:F34"/>
    <mergeCell ref="B36:D36"/>
    <mergeCell ref="H36:J36"/>
    <mergeCell ref="D39:F39"/>
  </mergeCells>
  <pageMargins left="0.7" right="0.7" top="0.75" bottom="0.75" header="0.3" footer="0.3"/>
  <pageSetup paperSize="9" orientation="portrait" r:id="rId1"/>
  <ignoredErrors>
    <ignoredError sqref="G12 G15 G18 G21 G24 G2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Reus Llagostera</dc:creator>
  <cp:lastModifiedBy>AIX Consulting</cp:lastModifiedBy>
  <dcterms:created xsi:type="dcterms:W3CDTF">2025-10-28T11:16:16Z</dcterms:created>
  <dcterms:modified xsi:type="dcterms:W3CDTF">2026-01-07T13:04:59Z</dcterms:modified>
</cp:coreProperties>
</file>