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DRIVE\APB CONCESIONES y AUTORIZACION\01. PLIEGOS DE BASES\GST25-0113-01_Memoria Anual nuevo E21-0103\03 2a Revision\"/>
    </mc:Choice>
  </mc:AlternateContent>
  <bookViews>
    <workbookView xWindow="0" yWindow="0" windowWidth="28800" windowHeight="8400"/>
  </bookViews>
  <sheets>
    <sheet name="PROPOSICIÓN ECONÓMICA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9" i="1" l="1"/>
  <c r="G48" i="1"/>
  <c r="G45" i="1"/>
  <c r="G46" i="1"/>
  <c r="G47" i="1"/>
  <c r="C14" i="1" l="1"/>
  <c r="C13" i="1"/>
  <c r="C12" i="1"/>
  <c r="E14" i="1"/>
  <c r="C32" i="1"/>
  <c r="C31" i="1"/>
  <c r="C29" i="1"/>
  <c r="C27" i="1"/>
  <c r="C25" i="1"/>
  <c r="C23" i="1"/>
  <c r="C21" i="1"/>
  <c r="C20" i="1"/>
  <c r="C18" i="1"/>
  <c r="C17" i="1"/>
  <c r="C16" i="1"/>
  <c r="E25" i="1" l="1"/>
  <c r="G25" i="1" s="1"/>
  <c r="E13" i="1"/>
  <c r="G13" i="1"/>
  <c r="G14" i="1"/>
  <c r="E46" i="1"/>
  <c r="E47" i="1"/>
  <c r="E48" i="1"/>
  <c r="E49" i="1"/>
  <c r="E27" i="1"/>
  <c r="G27" i="1" s="1"/>
  <c r="E21" i="1"/>
  <c r="G21" i="1" s="1"/>
  <c r="E12" i="1"/>
  <c r="E29" i="1"/>
  <c r="G29" i="1" s="1"/>
  <c r="G12" i="1" l="1"/>
  <c r="E18" i="1"/>
  <c r="G18" i="1" s="1"/>
  <c r="E16" i="1"/>
  <c r="G16" i="1" s="1"/>
  <c r="E45" i="1" l="1"/>
  <c r="E17" i="1" l="1"/>
  <c r="E20" i="1"/>
  <c r="G20" i="1" s="1"/>
  <c r="E23" i="1"/>
  <c r="G23" i="1" s="1"/>
  <c r="E31" i="1"/>
  <c r="G31" i="1" s="1"/>
  <c r="E32" i="1"/>
  <c r="G32" i="1" s="1"/>
  <c r="G17" i="1" l="1"/>
  <c r="G33" i="1" s="1"/>
  <c r="E33" i="1"/>
  <c r="E36" i="1" s="1"/>
  <c r="G35" i="1" l="1"/>
  <c r="G34" i="1"/>
  <c r="G36" i="1" l="1"/>
  <c r="F38" i="1" s="1"/>
</calcChain>
</file>

<file path=xl/sharedStrings.xml><?xml version="1.0" encoding="utf-8"?>
<sst xmlns="http://schemas.openxmlformats.org/spreadsheetml/2006/main" count="72" uniqueCount="68">
  <si>
    <t>Plantilla de autocálculo para la presentación de ofertas en la negociación del expediente de</t>
  </si>
  <si>
    <t>PROPOSICIÓN ECONÓMICA
LOTE 1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</si>
  <si>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</si>
  <si>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</si>
  <si>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</si>
  <si>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</si>
  <si>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</si>
  <si>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</si>
  <si>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</si>
  <si>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</si>
  <si>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</si>
  <si>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TOTAL PROPOSICIÓN ECONÓMICA DEL LICITADOR (sin IVA):</t>
  </si>
  <si>
    <t>01</t>
  </si>
  <si>
    <t>01.01</t>
  </si>
  <si>
    <t>02</t>
  </si>
  <si>
    <t>02.01</t>
  </si>
  <si>
    <t>02.02</t>
  </si>
  <si>
    <t>02.03</t>
  </si>
  <si>
    <t>03</t>
  </si>
  <si>
    <t>03.01</t>
  </si>
  <si>
    <t>05</t>
  </si>
  <si>
    <t>05.01</t>
  </si>
  <si>
    <t>06</t>
  </si>
  <si>
    <t>06.01</t>
  </si>
  <si>
    <t>07</t>
  </si>
  <si>
    <t>Los costes de mano de obra ofertados se mantendrán inalterables durante la vigencia del contrato</t>
  </si>
  <si>
    <t>03.02</t>
  </si>
  <si>
    <r>
      <rPr>
        <b/>
        <i/>
        <sz val="11"/>
        <color rgb="FFFF0000"/>
        <rFont val="Calibri"/>
        <family val="2"/>
      </rPr>
      <t xml:space="preserve">ATENCIÓN: </t>
    </r>
    <r>
      <rPr>
        <i/>
        <sz val="11"/>
        <color rgb="FFFF0000"/>
        <rFont val="Calibri"/>
        <family val="2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</rPr>
      <t xml:space="preserve"> ↗</t>
    </r>
  </si>
  <si>
    <t>COSTE DE MANO DE OBRA</t>
  </si>
  <si>
    <t>COSTE HORA DE MANO DE OBRA</t>
  </si>
  <si>
    <t xml:space="preserve">El licitador introducirá el coste de mano de obra para la partida alzada de trabajos varios y ayudas de albañilería. No podrá ser, en ningún caso, inferior al establecido en el convenio laboral vigente. </t>
  </si>
  <si>
    <t>Edición Memoria Anual, incluyendo diseño y maquetación, revisión formal comprobación ortográfica, corrección y traducción de textos.</t>
  </si>
  <si>
    <t>01.02</t>
  </si>
  <si>
    <t>01.03</t>
  </si>
  <si>
    <t>Diseño y maquetación del Resumen de Actividades de la APB, revisión formal, comprobación ortográfica, corrección y homogeneización de estilo de todos los textos.</t>
  </si>
  <si>
    <t>04</t>
  </si>
  <si>
    <t>04.01</t>
  </si>
  <si>
    <t>Traducción de contenidos</t>
  </si>
  <si>
    <t>08</t>
  </si>
  <si>
    <t>Delineante-Proyectista</t>
  </si>
  <si>
    <t>Auxiliar Tco.</t>
  </si>
  <si>
    <t>Tco. De Cálculo o Diseño</t>
  </si>
  <si>
    <t>Delineante-Tco. De 1ª</t>
  </si>
  <si>
    <t>Creador Web</t>
  </si>
  <si>
    <t>Traductor (Icdo. 2º, 3er ciclo)</t>
  </si>
  <si>
    <t>Impresión 50 ejemplares</t>
  </si>
  <si>
    <t>Tarjeta saluda 650 ejemplares</t>
  </si>
  <si>
    <t>Impresión Memoria Anual en papel (50 ejemplares)</t>
  </si>
  <si>
    <t>Producción Tarjeta Saluda (650 ejemplares)</t>
  </si>
  <si>
    <t>Coste hora Tco. De Cálculo o Diseño</t>
  </si>
  <si>
    <t>Coste hora Delineante-Proyectista</t>
  </si>
  <si>
    <t>Coste hora Auxiliar Tco.</t>
  </si>
  <si>
    <t>Coste hora creador web</t>
  </si>
  <si>
    <t>Coste hora traductor (lcdo. 2º, 3er ciclo)</t>
  </si>
  <si>
    <t>ASISTENCIA TÉCNICA PARA LA EDICIÓN DE LA MEMORIA ANUAL, MEMORIA DE SOSTENIBILIDAD Y RESUMEN DE ACTIVIDADES DE LA AUTORIDAD PORTUARIA DE BALEARES</t>
  </si>
  <si>
    <t>Versión Digital y web de la Memoria Anual y Resumen de Actividades.</t>
  </si>
  <si>
    <t>Impresión Resumen de Actividades en papel (50 ejemplares)</t>
  </si>
  <si>
    <t>Producción Memoria Anual y Resumen de Actividades en soporte digital inlcuyendo obsequio sostenible (650 ejemplares)</t>
  </si>
  <si>
    <t>07.01</t>
  </si>
  <si>
    <t>08.01</t>
  </si>
  <si>
    <t>08.02</t>
  </si>
  <si>
    <t>Producción digital (650 unidades, con 3 archivos, cada año)</t>
  </si>
  <si>
    <t>Regalo sostenible (650 unidades, cada año)</t>
  </si>
  <si>
    <t>Expediente GST25-0113-01</t>
  </si>
  <si>
    <t>Beneficio Industrial (6%)</t>
  </si>
  <si>
    <t>Gastos Generales (13%)</t>
  </si>
  <si>
    <t>PRESUPUESTO BASE DE LICITACIÓN (SIN IVA)</t>
  </si>
  <si>
    <t>Ejecución Material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</si>
</sst>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28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11"/>
      <name val="Calibri"/>
      <family val="2"/>
    </font>
    <font>
      <sz val="11"/>
      <color theme="1"/>
      <name val="Calibri"/>
      <family val="2"/>
    </font>
    <font>
      <b/>
      <sz val="10"/>
      <color theme="1"/>
      <name val="Calibri"/>
      <family val="2"/>
    </font>
    <font>
      <b/>
      <sz val="16"/>
      <color theme="1"/>
      <name val="Calibri"/>
      <family val="2"/>
    </font>
    <font>
      <i/>
      <sz val="11"/>
      <color rgb="FFFF0000"/>
      <name val="Calibri"/>
      <family val="2"/>
    </font>
    <font>
      <b/>
      <sz val="12"/>
      <color theme="1"/>
      <name val="Calibri"/>
      <family val="2"/>
    </font>
    <font>
      <b/>
      <i/>
      <sz val="11"/>
      <color theme="1"/>
      <name val="Calibri"/>
      <family val="2"/>
    </font>
    <font>
      <sz val="8"/>
      <color theme="1"/>
      <name val="Calibri"/>
      <family val="2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i/>
      <sz val="11"/>
      <color theme="1"/>
      <name val="Calibri"/>
      <family val="2"/>
    </font>
    <font>
      <b/>
      <sz val="11"/>
      <color theme="1"/>
      <name val="Calibri"/>
      <family val="2"/>
    </font>
    <font>
      <b/>
      <i/>
      <sz val="12"/>
      <color theme="1"/>
      <name val="Calibri"/>
      <family val="2"/>
    </font>
    <font>
      <b/>
      <i/>
      <sz val="11"/>
      <color rgb="FFFF0000"/>
      <name val="Calibri"/>
      <family val="2"/>
    </font>
    <font>
      <b/>
      <i/>
      <sz val="11"/>
      <color rgb="FF000000"/>
      <name val="Arial Narrow"/>
      <family val="2"/>
    </font>
    <font>
      <sz val="11"/>
      <color theme="1"/>
      <name val="Calibri"/>
      <family val="2"/>
    </font>
    <font>
      <b/>
      <i/>
      <sz val="14"/>
      <color theme="1"/>
      <name val="Calibri"/>
      <family val="2"/>
    </font>
    <font>
      <i/>
      <sz val="11"/>
      <color theme="1"/>
      <name val="Calibri"/>
      <family val="2"/>
    </font>
    <font>
      <b/>
      <i/>
      <sz val="12"/>
      <color theme="1"/>
      <name val="Calibri"/>
      <family val="2"/>
    </font>
    <font>
      <i/>
      <sz val="11"/>
      <color theme="1"/>
      <name val="Arial Narrow"/>
      <family val="2"/>
    </font>
    <font>
      <sz val="8"/>
      <color theme="1"/>
      <name val="Calibri"/>
      <family val="2"/>
    </font>
    <font>
      <b/>
      <i/>
      <sz val="11"/>
      <color rgb="FFFF0000"/>
      <name val="Calibri"/>
      <family val="2"/>
    </font>
    <font>
      <sz val="8"/>
      <name val="Calibri"/>
      <family val="2"/>
      <scheme val="minor"/>
    </font>
    <font>
      <b/>
      <sz val="10"/>
      <color theme="1"/>
      <name val="Calibri"/>
      <family val="2"/>
    </font>
    <font>
      <sz val="1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rgb="FF7F7F7F"/>
        <bgColor rgb="FF7F7F7F"/>
      </patternFill>
    </fill>
    <fill>
      <patternFill patternType="solid">
        <fgColor rgb="FFFFC000"/>
        <bgColor rgb="FFFFC000"/>
      </patternFill>
    </fill>
    <fill>
      <patternFill patternType="solid">
        <fgColor theme="9"/>
        <bgColor theme="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499984740745262"/>
        <bgColor rgb="FFD8D8D8"/>
      </patternFill>
    </fill>
  </fills>
  <borders count="31">
    <border>
      <left/>
      <right/>
      <top/>
      <bottom/>
      <diagonal/>
    </border>
    <border>
      <left/>
      <right/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3"/>
  </cellStyleXfs>
  <cellXfs count="95">
    <xf numFmtId="0" fontId="0" fillId="0" borderId="0" xfId="0" applyFont="1" applyAlignment="1"/>
    <xf numFmtId="0" fontId="4" fillId="0" borderId="0" xfId="0" applyFont="1"/>
    <xf numFmtId="0" fontId="4" fillId="2" borderId="2" xfId="0" applyFont="1" applyFill="1" applyBorder="1"/>
    <xf numFmtId="4" fontId="10" fillId="0" borderId="0" xfId="0" applyNumberFormat="1" applyFont="1" applyAlignment="1">
      <alignment vertical="top"/>
    </xf>
    <xf numFmtId="49" fontId="10" fillId="0" borderId="0" xfId="0" applyNumberFormat="1" applyFont="1" applyAlignment="1">
      <alignment vertical="top" wrapText="1"/>
    </xf>
    <xf numFmtId="0" fontId="4" fillId="2" borderId="1" xfId="0" applyFont="1" applyFill="1" applyBorder="1"/>
    <xf numFmtId="0" fontId="4" fillId="2" borderId="12" xfId="0" applyFont="1" applyFill="1" applyBorder="1"/>
    <xf numFmtId="0" fontId="4" fillId="2" borderId="3" xfId="0" applyFont="1" applyFill="1" applyBorder="1"/>
    <xf numFmtId="0" fontId="4" fillId="2" borderId="8" xfId="0" applyFont="1" applyFill="1" applyBorder="1"/>
    <xf numFmtId="0" fontId="4" fillId="2" borderId="10" xfId="0" applyFont="1" applyFill="1" applyBorder="1"/>
    <xf numFmtId="0" fontId="4" fillId="2" borderId="3" xfId="0" applyFont="1" applyFill="1" applyBorder="1" applyAlignment="1">
      <alignment horizontal="center" wrapText="1"/>
    </xf>
    <xf numFmtId="0" fontId="4" fillId="2" borderId="8" xfId="0" applyFont="1" applyFill="1" applyBorder="1" applyAlignment="1">
      <alignment horizontal="center" wrapText="1"/>
    </xf>
    <xf numFmtId="2" fontId="11" fillId="2" borderId="16" xfId="0" applyNumberFormat="1" applyFont="1" applyFill="1" applyBorder="1" applyAlignment="1">
      <alignment vertical="center" wrapText="1"/>
    </xf>
    <xf numFmtId="164" fontId="11" fillId="2" borderId="16" xfId="0" applyNumberFormat="1" applyFont="1" applyFill="1" applyBorder="1" applyAlignment="1">
      <alignment vertical="center" wrapText="1"/>
    </xf>
    <xf numFmtId="164" fontId="11" fillId="3" borderId="16" xfId="0" applyNumberFormat="1" applyFont="1" applyFill="1" applyBorder="1" applyAlignment="1" applyProtection="1">
      <alignment vertical="center" wrapText="1"/>
      <protection locked="0"/>
    </xf>
    <xf numFmtId="0" fontId="9" fillId="2" borderId="18" xfId="0" applyFont="1" applyFill="1" applyBorder="1" applyAlignment="1">
      <alignment vertical="center" wrapText="1"/>
    </xf>
    <xf numFmtId="0" fontId="9" fillId="2" borderId="18" xfId="0" applyFont="1" applyFill="1" applyBorder="1" applyAlignment="1">
      <alignment horizontal="center" vertical="center" wrapText="1"/>
    </xf>
    <xf numFmtId="0" fontId="9" fillId="2" borderId="19" xfId="0" applyFont="1" applyFill="1" applyBorder="1" applyAlignment="1">
      <alignment horizontal="center" vertical="center" wrapText="1"/>
    </xf>
    <xf numFmtId="0" fontId="11" fillId="2" borderId="16" xfId="0" applyFont="1" applyFill="1" applyBorder="1" applyAlignment="1">
      <alignment vertical="center" wrapText="1"/>
    </xf>
    <xf numFmtId="2" fontId="17" fillId="4" borderId="22" xfId="0" applyNumberFormat="1" applyFont="1" applyFill="1" applyBorder="1" applyAlignment="1">
      <alignment vertical="center" wrapText="1"/>
    </xf>
    <xf numFmtId="164" fontId="11" fillId="4" borderId="22" xfId="0" applyNumberFormat="1" applyFont="1" applyFill="1" applyBorder="1" applyAlignment="1" applyProtection="1">
      <alignment vertical="center" wrapText="1"/>
    </xf>
    <xf numFmtId="0" fontId="12" fillId="4" borderId="23" xfId="0" applyFont="1" applyFill="1" applyBorder="1" applyAlignment="1" applyProtection="1">
      <alignment vertical="center" wrapText="1"/>
    </xf>
    <xf numFmtId="164" fontId="12" fillId="2" borderId="20" xfId="0" applyNumberFormat="1" applyFont="1" applyFill="1" applyBorder="1" applyAlignment="1">
      <alignment vertical="center" wrapText="1"/>
    </xf>
    <xf numFmtId="164" fontId="12" fillId="5" borderId="20" xfId="0" applyNumberFormat="1" applyFont="1" applyFill="1" applyBorder="1" applyAlignment="1">
      <alignment vertical="center" wrapText="1"/>
    </xf>
    <xf numFmtId="0" fontId="19" fillId="2" borderId="3" xfId="0" applyFont="1" applyFill="1" applyBorder="1" applyAlignment="1">
      <alignment horizontal="left"/>
    </xf>
    <xf numFmtId="0" fontId="18" fillId="2" borderId="3" xfId="0" applyFont="1" applyFill="1" applyBorder="1" applyAlignment="1">
      <alignment horizontal="center" wrapText="1"/>
    </xf>
    <xf numFmtId="0" fontId="18" fillId="2" borderId="8" xfId="0" applyFont="1" applyFill="1" applyBorder="1" applyAlignment="1">
      <alignment horizontal="center" wrapText="1"/>
    </xf>
    <xf numFmtId="0" fontId="18" fillId="0" borderId="0" xfId="0" applyFont="1"/>
    <xf numFmtId="0" fontId="0" fillId="0" borderId="0" xfId="0"/>
    <xf numFmtId="0" fontId="20" fillId="2" borderId="3" xfId="0" applyFont="1" applyFill="1" applyBorder="1" applyAlignment="1">
      <alignment horizontal="left" wrapText="1"/>
    </xf>
    <xf numFmtId="0" fontId="18" fillId="2" borderId="3" xfId="0" applyFont="1" applyFill="1" applyBorder="1" applyAlignment="1">
      <alignment horizontal="left" wrapText="1"/>
    </xf>
    <xf numFmtId="4" fontId="23" fillId="0" borderId="0" xfId="0" applyNumberFormat="1" applyFont="1" applyAlignment="1">
      <alignment vertical="top"/>
    </xf>
    <xf numFmtId="0" fontId="24" fillId="2" borderId="3" xfId="0" applyFont="1" applyFill="1" applyBorder="1" applyAlignment="1">
      <alignment horizontal="left"/>
    </xf>
    <xf numFmtId="0" fontId="18" fillId="2" borderId="14" xfId="0" applyFont="1" applyFill="1" applyBorder="1" applyAlignment="1">
      <alignment horizontal="center" wrapText="1"/>
    </xf>
    <xf numFmtId="0" fontId="18" fillId="2" borderId="15" xfId="0" applyFont="1" applyFill="1" applyBorder="1" applyAlignment="1">
      <alignment horizontal="center" wrapText="1"/>
    </xf>
    <xf numFmtId="0" fontId="3" fillId="7" borderId="8" xfId="0" applyFont="1" applyFill="1" applyBorder="1" applyAlignment="1"/>
    <xf numFmtId="0" fontId="21" fillId="8" borderId="3" xfId="0" applyFont="1" applyFill="1" applyBorder="1" applyAlignment="1">
      <alignment horizontal="left"/>
    </xf>
    <xf numFmtId="0" fontId="18" fillId="8" borderId="3" xfId="0" applyFont="1" applyFill="1" applyBorder="1" applyAlignment="1">
      <alignment horizontal="center" wrapText="1"/>
    </xf>
    <xf numFmtId="0" fontId="22" fillId="2" borderId="3" xfId="0" applyFont="1" applyFill="1" applyBorder="1" applyAlignment="1">
      <alignment vertical="center" wrapText="1"/>
    </xf>
    <xf numFmtId="2" fontId="22" fillId="2" borderId="3" xfId="0" applyNumberFormat="1" applyFont="1" applyFill="1" applyBorder="1" applyAlignment="1">
      <alignment vertical="center" wrapText="1"/>
    </xf>
    <xf numFmtId="164" fontId="22" fillId="2" borderId="3" xfId="0" applyNumberFormat="1" applyFont="1" applyFill="1" applyBorder="1" applyAlignment="1">
      <alignment vertical="center" wrapText="1"/>
    </xf>
    <xf numFmtId="164" fontId="22" fillId="3" borderId="3" xfId="0" applyNumberFormat="1" applyFont="1" applyFill="1" applyBorder="1" applyAlignment="1" applyProtection="1">
      <alignment vertical="center" wrapText="1"/>
      <protection locked="0"/>
    </xf>
    <xf numFmtId="0" fontId="13" fillId="2" borderId="5" xfId="0" applyFont="1" applyFill="1" applyBorder="1" applyAlignment="1">
      <alignment vertical="center" wrapText="1"/>
    </xf>
    <xf numFmtId="0" fontId="18" fillId="8" borderId="8" xfId="0" applyFont="1" applyFill="1" applyBorder="1" applyAlignment="1">
      <alignment horizontal="center" wrapText="1"/>
    </xf>
    <xf numFmtId="164" fontId="22" fillId="2" borderId="8" xfId="0" applyNumberFormat="1" applyFont="1" applyFill="1" applyBorder="1" applyAlignment="1">
      <alignment vertical="center" wrapText="1"/>
    </xf>
    <xf numFmtId="49" fontId="4" fillId="2" borderId="11" xfId="0" applyNumberFormat="1" applyFont="1" applyFill="1" applyBorder="1"/>
    <xf numFmtId="49" fontId="4" fillId="2" borderId="7" xfId="0" applyNumberFormat="1" applyFont="1" applyFill="1" applyBorder="1"/>
    <xf numFmtId="49" fontId="4" fillId="2" borderId="9" xfId="0" applyNumberFormat="1" applyFont="1" applyFill="1" applyBorder="1"/>
    <xf numFmtId="49" fontId="9" fillId="2" borderId="17" xfId="0" applyNumberFormat="1" applyFont="1" applyFill="1" applyBorder="1" applyAlignment="1">
      <alignment vertical="center" wrapText="1"/>
    </xf>
    <xf numFmtId="49" fontId="11" fillId="2" borderId="24" xfId="0" applyNumberFormat="1" applyFont="1" applyFill="1" applyBorder="1" applyAlignment="1">
      <alignment horizontal="center" vertical="center" wrapText="1"/>
    </xf>
    <xf numFmtId="49" fontId="13" fillId="2" borderId="4" xfId="0" applyNumberFormat="1" applyFont="1" applyFill="1" applyBorder="1" applyAlignment="1">
      <alignment vertical="center" wrapText="1"/>
    </xf>
    <xf numFmtId="49" fontId="4" fillId="2" borderId="7" xfId="0" applyNumberFormat="1" applyFont="1" applyFill="1" applyBorder="1" applyAlignment="1">
      <alignment horizontal="center" wrapText="1"/>
    </xf>
    <xf numFmtId="49" fontId="18" fillId="2" borderId="7" xfId="0" applyNumberFormat="1" applyFont="1" applyFill="1" applyBorder="1" applyAlignment="1">
      <alignment horizontal="center" wrapText="1"/>
    </xf>
    <xf numFmtId="49" fontId="18" fillId="2" borderId="13" xfId="0" applyNumberFormat="1" applyFont="1" applyFill="1" applyBorder="1" applyAlignment="1">
      <alignment horizontal="center" wrapText="1"/>
    </xf>
    <xf numFmtId="49" fontId="4" fillId="0" borderId="0" xfId="0" applyNumberFormat="1" applyFont="1"/>
    <xf numFmtId="49" fontId="0" fillId="0" borderId="0" xfId="0" applyNumberFormat="1" applyFont="1" applyAlignment="1"/>
    <xf numFmtId="49" fontId="17" fillId="4" borderId="21" xfId="0" applyNumberFormat="1" applyFont="1" applyFill="1" applyBorder="1" applyAlignment="1">
      <alignment horizontal="center" vertical="center" wrapText="1"/>
    </xf>
    <xf numFmtId="49" fontId="11" fillId="2" borderId="27" xfId="0" applyNumberFormat="1" applyFont="1" applyFill="1" applyBorder="1" applyAlignment="1">
      <alignment horizontal="center" vertical="center" wrapText="1"/>
    </xf>
    <xf numFmtId="0" fontId="11" fillId="2" borderId="28" xfId="0" applyFont="1" applyFill="1" applyBorder="1" applyAlignment="1">
      <alignment vertical="center" wrapText="1"/>
    </xf>
    <xf numFmtId="2" fontId="11" fillId="2" borderId="28" xfId="0" applyNumberFormat="1" applyFont="1" applyFill="1" applyBorder="1" applyAlignment="1">
      <alignment vertical="center" wrapText="1"/>
    </xf>
    <xf numFmtId="164" fontId="11" fillId="2" borderId="28" xfId="0" applyNumberFormat="1" applyFont="1" applyFill="1" applyBorder="1" applyAlignment="1">
      <alignment vertical="center" wrapText="1"/>
    </xf>
    <xf numFmtId="164" fontId="11" fillId="3" borderId="28" xfId="0" applyNumberFormat="1" applyFont="1" applyFill="1" applyBorder="1" applyAlignment="1" applyProtection="1">
      <alignment vertical="center" wrapText="1"/>
      <protection locked="0"/>
    </xf>
    <xf numFmtId="164" fontId="22" fillId="2" borderId="29" xfId="1" applyNumberFormat="1" applyFont="1" applyFill="1" applyBorder="1" applyAlignment="1" applyProtection="1">
      <alignment vertical="center" wrapText="1"/>
    </xf>
    <xf numFmtId="0" fontId="7" fillId="2" borderId="7" xfId="0" applyFont="1" applyFill="1" applyBorder="1" applyAlignment="1">
      <alignment horizontal="right" wrapText="1"/>
    </xf>
    <xf numFmtId="0" fontId="7" fillId="2" borderId="3" xfId="0" applyFont="1" applyFill="1" applyBorder="1" applyAlignment="1">
      <alignment horizontal="right" wrapText="1"/>
    </xf>
    <xf numFmtId="0" fontId="8" fillId="2" borderId="7" xfId="0" applyFont="1" applyFill="1" applyBorder="1" applyAlignment="1">
      <alignment horizontal="center" vertical="center" wrapText="1"/>
    </xf>
    <xf numFmtId="0" fontId="3" fillId="0" borderId="3" xfId="0" applyFont="1" applyBorder="1"/>
    <xf numFmtId="0" fontId="14" fillId="2" borderId="7" xfId="0" applyFont="1" applyFill="1" applyBorder="1" applyAlignment="1">
      <alignment horizontal="right" vertical="center" wrapText="1"/>
    </xf>
    <xf numFmtId="164" fontId="15" fillId="6" borderId="25" xfId="0" applyNumberFormat="1" applyFont="1" applyFill="1" applyBorder="1" applyAlignment="1">
      <alignment horizontal="center" vertical="center" wrapText="1"/>
    </xf>
    <xf numFmtId="0" fontId="3" fillId="0" borderId="26" xfId="0" applyFont="1" applyBorder="1"/>
    <xf numFmtId="0" fontId="2" fillId="2" borderId="4" xfId="0" applyFont="1" applyFill="1" applyBorder="1" applyAlignment="1">
      <alignment horizontal="center" wrapText="1"/>
    </xf>
    <xf numFmtId="0" fontId="3" fillId="0" borderId="5" xfId="0" applyFont="1" applyBorder="1"/>
    <xf numFmtId="0" fontId="3" fillId="0" borderId="6" xfId="0" applyFont="1" applyBorder="1"/>
    <xf numFmtId="0" fontId="26" fillId="2" borderId="7" xfId="0" applyFont="1" applyFill="1" applyBorder="1" applyAlignment="1">
      <alignment horizontal="center" vertical="center" wrapText="1"/>
    </xf>
    <xf numFmtId="0" fontId="27" fillId="0" borderId="3" xfId="0" applyFont="1" applyBorder="1"/>
    <xf numFmtId="0" fontId="27" fillId="0" borderId="8" xfId="0" applyFont="1" applyBorder="1"/>
    <xf numFmtId="0" fontId="5" fillId="2" borderId="9" xfId="0" applyFont="1" applyFill="1" applyBorder="1" applyAlignment="1">
      <alignment horizontal="center" vertical="top" wrapText="1"/>
    </xf>
    <xf numFmtId="0" fontId="3" fillId="0" borderId="2" xfId="0" applyFont="1" applyBorder="1"/>
    <xf numFmtId="0" fontId="3" fillId="0" borderId="10" xfId="0" applyFont="1" applyBorder="1"/>
    <xf numFmtId="0" fontId="6" fillId="2" borderId="7" xfId="0" applyFont="1" applyFill="1" applyBorder="1" applyAlignment="1">
      <alignment horizontal="center" vertical="center" wrapText="1"/>
    </xf>
    <xf numFmtId="0" fontId="3" fillId="0" borderId="8" xfId="0" applyFont="1" applyBorder="1"/>
    <xf numFmtId="0" fontId="7" fillId="2" borderId="7" xfId="0" applyFont="1" applyFill="1" applyBorder="1" applyAlignment="1">
      <alignment horizontal="center" vertical="center"/>
    </xf>
    <xf numFmtId="49" fontId="13" fillId="2" borderId="7" xfId="0" applyNumberFormat="1" applyFont="1" applyFill="1" applyBorder="1" applyAlignment="1">
      <alignment vertical="center" wrapText="1"/>
    </xf>
    <xf numFmtId="0" fontId="13" fillId="2" borderId="3" xfId="0" applyFont="1" applyFill="1" applyBorder="1" applyAlignment="1">
      <alignment vertical="center" wrapText="1"/>
    </xf>
    <xf numFmtId="0" fontId="13" fillId="2" borderId="3" xfId="0" applyFont="1" applyFill="1" applyBorder="1" applyAlignment="1">
      <alignment horizontal="right" vertical="center" wrapText="1"/>
    </xf>
    <xf numFmtId="164" fontId="11" fillId="2" borderId="20" xfId="0" applyNumberFormat="1" applyFont="1" applyFill="1" applyBorder="1" applyAlignment="1">
      <alignment vertical="center" wrapText="1"/>
    </xf>
    <xf numFmtId="164" fontId="11" fillId="2" borderId="3" xfId="0" applyNumberFormat="1" applyFont="1" applyFill="1" applyBorder="1" applyAlignment="1">
      <alignment vertical="center" wrapText="1"/>
    </xf>
    <xf numFmtId="164" fontId="11" fillId="2" borderId="6" xfId="0" applyNumberFormat="1" applyFont="1" applyFill="1" applyBorder="1" applyAlignment="1">
      <alignment vertical="center" wrapText="1"/>
    </xf>
    <xf numFmtId="164" fontId="11" fillId="2" borderId="15" xfId="0" applyNumberFormat="1" applyFont="1" applyFill="1" applyBorder="1" applyAlignment="1">
      <alignment vertical="center" wrapText="1"/>
    </xf>
    <xf numFmtId="0" fontId="13" fillId="2" borderId="5" xfId="0" applyFont="1" applyFill="1" applyBorder="1" applyAlignment="1">
      <alignment horizontal="right" vertical="center" wrapText="1"/>
    </xf>
    <xf numFmtId="0" fontId="13" fillId="2" borderId="6" xfId="0" applyFont="1" applyFill="1" applyBorder="1" applyAlignment="1">
      <alignment horizontal="right" vertical="center" wrapText="1"/>
    </xf>
    <xf numFmtId="164" fontId="11" fillId="3" borderId="3" xfId="0" applyNumberFormat="1" applyFont="1" applyFill="1" applyBorder="1" applyAlignment="1" applyProtection="1">
      <alignment vertical="center" wrapText="1"/>
      <protection locked="0"/>
    </xf>
    <xf numFmtId="164" fontId="11" fillId="3" borderId="25" xfId="0" applyNumberFormat="1" applyFont="1" applyFill="1" applyBorder="1" applyAlignment="1" applyProtection="1">
      <alignment horizontal="center" vertical="center" wrapText="1"/>
      <protection locked="0"/>
    </xf>
    <xf numFmtId="164" fontId="11" fillId="3" borderId="30" xfId="0" applyNumberFormat="1" applyFont="1" applyFill="1" applyBorder="1" applyAlignment="1" applyProtection="1">
      <alignment horizontal="center" vertical="center" wrapText="1"/>
      <protection locked="0"/>
    </xf>
    <xf numFmtId="164" fontId="11" fillId="3" borderId="26" xfId="0" applyNumberFormat="1" applyFont="1" applyFill="1" applyBorder="1" applyAlignment="1" applyProtection="1">
      <alignment horizontal="center" vertical="center" wrapText="1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654"/>
  <sheetViews>
    <sheetView tabSelected="1" workbookViewId="0">
      <selection activeCell="C8" sqref="C8:G8"/>
    </sheetView>
  </sheetViews>
  <sheetFormatPr baseColWidth="10" defaultColWidth="14.44140625" defaultRowHeight="15" customHeight="1" x14ac:dyDescent="0.3"/>
  <cols>
    <col min="1" max="1" width="7.6640625" style="55" customWidth="1"/>
    <col min="2" max="2" width="58.6640625" customWidth="1"/>
    <col min="3" max="6" width="14.5546875" customWidth="1"/>
    <col min="7" max="7" width="16.33203125" customWidth="1"/>
    <col min="8" max="26" width="11.44140625" customWidth="1"/>
  </cols>
  <sheetData>
    <row r="1" spans="1:26" ht="15" customHeight="1" x14ac:dyDescent="0.3">
      <c r="A1" s="70" t="s">
        <v>0</v>
      </c>
      <c r="B1" s="71"/>
      <c r="C1" s="71"/>
      <c r="D1" s="71"/>
      <c r="E1" s="71"/>
      <c r="F1" s="71"/>
      <c r="G1" s="72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4.25" customHeight="1" x14ac:dyDescent="0.3">
      <c r="A2" s="73" t="s">
        <v>54</v>
      </c>
      <c r="B2" s="74"/>
      <c r="C2" s="74"/>
      <c r="D2" s="74"/>
      <c r="E2" s="74"/>
      <c r="F2" s="74"/>
      <c r="G2" s="75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 customHeight="1" thickBot="1" x14ac:dyDescent="0.35">
      <c r="A3" s="76" t="s">
        <v>63</v>
      </c>
      <c r="B3" s="77"/>
      <c r="C3" s="77"/>
      <c r="D3" s="77"/>
      <c r="E3" s="77"/>
      <c r="F3" s="77"/>
      <c r="G3" s="78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customHeight="1" x14ac:dyDescent="0.3">
      <c r="A4" s="45"/>
      <c r="B4" s="5"/>
      <c r="C4" s="5"/>
      <c r="D4" s="5"/>
      <c r="E4" s="5"/>
      <c r="F4" s="5"/>
      <c r="G4" s="6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customHeight="1" x14ac:dyDescent="0.3">
      <c r="A5" s="79" t="s">
        <v>1</v>
      </c>
      <c r="B5" s="66"/>
      <c r="C5" s="66"/>
      <c r="D5" s="66"/>
      <c r="E5" s="66"/>
      <c r="F5" s="66"/>
      <c r="G5" s="80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 customHeight="1" x14ac:dyDescent="0.3">
      <c r="A6" s="81" t="s">
        <v>2</v>
      </c>
      <c r="B6" s="66"/>
      <c r="C6" s="66"/>
      <c r="D6" s="66"/>
      <c r="E6" s="66"/>
      <c r="F6" s="66"/>
      <c r="G6" s="80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 customHeight="1" thickBot="1" x14ac:dyDescent="0.35">
      <c r="A7" s="46"/>
      <c r="B7" s="7"/>
      <c r="C7" s="7"/>
      <c r="D7" s="7"/>
      <c r="E7" s="7"/>
      <c r="F7" s="7"/>
      <c r="G7" s="8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30" customHeight="1" thickBot="1" x14ac:dyDescent="0.35">
      <c r="A8" s="65" t="s">
        <v>3</v>
      </c>
      <c r="B8" s="66"/>
      <c r="C8" s="92"/>
      <c r="D8" s="93"/>
      <c r="E8" s="93"/>
      <c r="F8" s="93"/>
      <c r="G8" s="94"/>
      <c r="H8" s="1"/>
      <c r="I8" s="1"/>
      <c r="J8" s="1"/>
      <c r="K8" s="3"/>
      <c r="L8" s="1"/>
      <c r="M8" s="3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4.25" customHeight="1" thickBot="1" x14ac:dyDescent="0.35">
      <c r="A9" s="47"/>
      <c r="B9" s="2"/>
      <c r="C9" s="2"/>
      <c r="D9" s="2"/>
      <c r="E9" s="2"/>
      <c r="F9" s="2"/>
      <c r="G9" s="9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34.950000000000003" customHeight="1" thickBot="1" x14ac:dyDescent="0.35">
      <c r="A10" s="48" t="s">
        <v>4</v>
      </c>
      <c r="B10" s="15" t="s">
        <v>5</v>
      </c>
      <c r="C10" s="16" t="s">
        <v>6</v>
      </c>
      <c r="D10" s="16" t="s">
        <v>7</v>
      </c>
      <c r="E10" s="16" t="s">
        <v>8</v>
      </c>
      <c r="F10" s="16" t="s">
        <v>9</v>
      </c>
      <c r="G10" s="17" t="s">
        <v>10</v>
      </c>
      <c r="H10" s="1"/>
      <c r="I10" s="1"/>
      <c r="J10" s="1"/>
      <c r="K10" s="3"/>
      <c r="L10" s="1"/>
      <c r="M10" s="3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27.6" x14ac:dyDescent="0.3">
      <c r="A11" s="56" t="s">
        <v>12</v>
      </c>
      <c r="B11" s="19" t="s">
        <v>31</v>
      </c>
      <c r="C11" s="19"/>
      <c r="D11" s="19"/>
      <c r="E11" s="20"/>
      <c r="F11" s="20"/>
      <c r="G11" s="21"/>
      <c r="H11" s="1"/>
      <c r="I11" s="1"/>
      <c r="J11" s="1"/>
      <c r="K11" s="3"/>
      <c r="L11" s="1"/>
      <c r="M11" s="3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25" customHeight="1" x14ac:dyDescent="0.3">
      <c r="A12" s="49" t="s">
        <v>13</v>
      </c>
      <c r="B12" s="18" t="s">
        <v>41</v>
      </c>
      <c r="C12" s="12">
        <f>2*120</f>
        <v>240</v>
      </c>
      <c r="D12" s="13">
        <v>22.98</v>
      </c>
      <c r="E12" s="13">
        <f>+D12*C12</f>
        <v>5515.2</v>
      </c>
      <c r="F12" s="14"/>
      <c r="G12" s="62">
        <f>IF(F12*C12 &gt; E12,"Error",F12*C12)</f>
        <v>0</v>
      </c>
      <c r="H12" s="1"/>
      <c r="I12" s="1"/>
      <c r="J12" s="1"/>
      <c r="K12" s="3"/>
      <c r="L12" s="1"/>
      <c r="M12" s="3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 customHeight="1" x14ac:dyDescent="0.3">
      <c r="A13" s="49" t="s">
        <v>32</v>
      </c>
      <c r="B13" s="58" t="s">
        <v>39</v>
      </c>
      <c r="C13" s="59">
        <f>2*160</f>
        <v>320</v>
      </c>
      <c r="D13" s="60">
        <v>21.24</v>
      </c>
      <c r="E13" s="13">
        <f>+D13*C13</f>
        <v>6796.7999999999993</v>
      </c>
      <c r="F13" s="61"/>
      <c r="G13" s="62">
        <f>IF(F13*C13 &gt; E13,"Error",F13*C13)</f>
        <v>0</v>
      </c>
      <c r="H13" s="1"/>
      <c r="I13" s="1"/>
      <c r="J13" s="1"/>
      <c r="K13" s="3"/>
      <c r="L13" s="1"/>
      <c r="M13" s="3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customHeight="1" thickBot="1" x14ac:dyDescent="0.35">
      <c r="A14" s="49" t="s">
        <v>33</v>
      </c>
      <c r="B14" s="58" t="s">
        <v>40</v>
      </c>
      <c r="C14" s="59">
        <f>2*160</f>
        <v>320</v>
      </c>
      <c r="D14" s="60">
        <v>17.149999999999999</v>
      </c>
      <c r="E14" s="13">
        <f>+D14*C14</f>
        <v>5488</v>
      </c>
      <c r="F14" s="61"/>
      <c r="G14" s="62">
        <f>IF(F14*C14 &gt; E14,"Error",F14*C14)</f>
        <v>0</v>
      </c>
      <c r="H14" s="1"/>
      <c r="I14" s="1"/>
      <c r="J14" s="1"/>
      <c r="K14" s="3"/>
      <c r="L14" s="1"/>
      <c r="M14" s="3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41.4" x14ac:dyDescent="0.3">
      <c r="A15" s="56" t="s">
        <v>14</v>
      </c>
      <c r="B15" s="19" t="s">
        <v>34</v>
      </c>
      <c r="C15" s="19"/>
      <c r="D15" s="19"/>
      <c r="E15" s="20"/>
      <c r="F15" s="20"/>
      <c r="G15" s="21"/>
      <c r="H15" s="1"/>
      <c r="I15" s="1"/>
      <c r="J15" s="1"/>
      <c r="K15" s="3"/>
      <c r="L15" s="1"/>
      <c r="M15" s="3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 customHeight="1" x14ac:dyDescent="0.3">
      <c r="A16" s="49" t="s">
        <v>15</v>
      </c>
      <c r="B16" s="18" t="s">
        <v>39</v>
      </c>
      <c r="C16" s="12">
        <f>2*80</f>
        <v>160</v>
      </c>
      <c r="D16" s="13">
        <v>21.24</v>
      </c>
      <c r="E16" s="13">
        <f t="shared" ref="E16:E32" si="0">+D16*C16</f>
        <v>3398.3999999999996</v>
      </c>
      <c r="F16" s="14"/>
      <c r="G16" s="62">
        <f>IF(F16*C16 &gt; E16,"Error",F16*C16)</f>
        <v>0</v>
      </c>
      <c r="H16" s="1"/>
      <c r="I16" s="1"/>
      <c r="J16" s="1"/>
      <c r="K16" s="3"/>
      <c r="L16" s="1"/>
      <c r="M16" s="3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25" customHeight="1" x14ac:dyDescent="0.3">
      <c r="A17" s="49" t="s">
        <v>16</v>
      </c>
      <c r="B17" s="18" t="s">
        <v>42</v>
      </c>
      <c r="C17" s="12">
        <f>2*160</f>
        <v>320</v>
      </c>
      <c r="D17" s="60">
        <v>20.98</v>
      </c>
      <c r="E17" s="13">
        <f t="shared" si="0"/>
        <v>6713.6</v>
      </c>
      <c r="F17" s="14"/>
      <c r="G17" s="62">
        <f>IF(F17*C17 &gt; E17,"Error",F17*C17)</f>
        <v>0</v>
      </c>
      <c r="H17" s="1"/>
      <c r="I17" s="1"/>
      <c r="J17" s="1"/>
      <c r="K17" s="3"/>
      <c r="L17" s="1"/>
      <c r="M17" s="3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.25" customHeight="1" thickBot="1" x14ac:dyDescent="0.35">
      <c r="A18" s="49" t="s">
        <v>17</v>
      </c>
      <c r="B18" s="18" t="s">
        <v>40</v>
      </c>
      <c r="C18" s="12">
        <f>2*160</f>
        <v>320</v>
      </c>
      <c r="D18" s="60">
        <v>17.149999999999999</v>
      </c>
      <c r="E18" s="13">
        <f t="shared" si="0"/>
        <v>5488</v>
      </c>
      <c r="F18" s="14"/>
      <c r="G18" s="62">
        <f>IF(F18*C18 &gt; E18,"Error",F18*C18)</f>
        <v>0</v>
      </c>
      <c r="H18" s="1"/>
      <c r="I18" s="1"/>
      <c r="J18" s="1"/>
      <c r="K18" s="3"/>
      <c r="L18" s="1"/>
      <c r="M18" s="3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4.4" x14ac:dyDescent="0.3">
      <c r="A19" s="56" t="s">
        <v>18</v>
      </c>
      <c r="B19" s="19" t="s">
        <v>55</v>
      </c>
      <c r="C19" s="19"/>
      <c r="D19" s="19"/>
      <c r="E19" s="20"/>
      <c r="F19" s="20"/>
      <c r="G19" s="21"/>
      <c r="H19" s="1"/>
      <c r="I19" s="1"/>
      <c r="J19" s="1"/>
      <c r="K19" s="3"/>
      <c r="L19" s="1"/>
      <c r="M19" s="3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4.25" customHeight="1" x14ac:dyDescent="0.3">
      <c r="A20" s="49" t="s">
        <v>19</v>
      </c>
      <c r="B20" s="18" t="s">
        <v>43</v>
      </c>
      <c r="C20" s="12">
        <f>2*40</f>
        <v>80</v>
      </c>
      <c r="D20" s="13">
        <v>53.85</v>
      </c>
      <c r="E20" s="13">
        <f t="shared" si="0"/>
        <v>4308</v>
      </c>
      <c r="F20" s="14"/>
      <c r="G20" s="62">
        <f>IF(F20*C20 &gt; E20,"Error",F20*C20)</f>
        <v>0</v>
      </c>
      <c r="H20" s="1"/>
      <c r="I20" s="1"/>
      <c r="J20" s="1"/>
      <c r="K20" s="3"/>
      <c r="L20" s="1"/>
      <c r="M20" s="3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4.25" customHeight="1" thickBot="1" x14ac:dyDescent="0.35">
      <c r="A21" s="57" t="s">
        <v>26</v>
      </c>
      <c r="B21" s="58" t="s">
        <v>40</v>
      </c>
      <c r="C21" s="59">
        <f>2*56</f>
        <v>112</v>
      </c>
      <c r="D21" s="60">
        <v>17.149999999999999</v>
      </c>
      <c r="E21" s="60">
        <f t="shared" si="0"/>
        <v>1920.7999999999997</v>
      </c>
      <c r="F21" s="61"/>
      <c r="G21" s="62">
        <f>IF(F21*C21 &gt; E21,"Error",F21*C21)</f>
        <v>0</v>
      </c>
      <c r="H21" s="1"/>
      <c r="I21" s="1"/>
      <c r="J21" s="1"/>
      <c r="K21" s="3"/>
      <c r="L21" s="1"/>
      <c r="M21" s="3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4.4" x14ac:dyDescent="0.3">
      <c r="A22" s="56" t="s">
        <v>35</v>
      </c>
      <c r="B22" s="19" t="s">
        <v>37</v>
      </c>
      <c r="C22" s="19"/>
      <c r="D22" s="19"/>
      <c r="E22" s="20"/>
      <c r="F22" s="20"/>
      <c r="G22" s="21"/>
      <c r="H22" s="1"/>
      <c r="I22" s="1"/>
      <c r="J22" s="1"/>
      <c r="K22" s="3"/>
      <c r="L22" s="1"/>
      <c r="M22" s="3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25" customHeight="1" thickBot="1" x14ac:dyDescent="0.35">
      <c r="A23" s="49" t="s">
        <v>36</v>
      </c>
      <c r="B23" s="18" t="s">
        <v>44</v>
      </c>
      <c r="C23" s="12">
        <f>2*96</f>
        <v>192</v>
      </c>
      <c r="D23" s="13">
        <v>27.75</v>
      </c>
      <c r="E23" s="13">
        <f t="shared" si="0"/>
        <v>5328</v>
      </c>
      <c r="F23" s="14"/>
      <c r="G23" s="62">
        <f>IF(F23*C23 &gt; E23,"Error",F23*C23)</f>
        <v>0</v>
      </c>
      <c r="H23" s="1"/>
      <c r="I23" s="1"/>
      <c r="J23" s="1"/>
      <c r="K23" s="3"/>
      <c r="L23" s="1"/>
      <c r="M23" s="3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4" x14ac:dyDescent="0.3">
      <c r="A24" s="56" t="s">
        <v>20</v>
      </c>
      <c r="B24" s="19" t="s">
        <v>47</v>
      </c>
      <c r="C24" s="19"/>
      <c r="D24" s="19"/>
      <c r="E24" s="20"/>
      <c r="F24" s="20"/>
      <c r="G24" s="21"/>
      <c r="H24" s="1"/>
      <c r="I24" s="1"/>
      <c r="J24" s="1"/>
      <c r="K24" s="3"/>
      <c r="L24" s="1"/>
      <c r="M24" s="3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4.25" customHeight="1" thickBot="1" x14ac:dyDescent="0.35">
      <c r="A25" s="49" t="s">
        <v>21</v>
      </c>
      <c r="B25" s="18" t="s">
        <v>45</v>
      </c>
      <c r="C25" s="12">
        <f>2*50</f>
        <v>100</v>
      </c>
      <c r="D25" s="13">
        <v>14.36</v>
      </c>
      <c r="E25" s="60">
        <f>C25*D25</f>
        <v>1436</v>
      </c>
      <c r="F25" s="14"/>
      <c r="G25" s="62">
        <f>IF(F25*C25 &gt; E25,"Error",F25*C25)</f>
        <v>0</v>
      </c>
      <c r="H25" s="1"/>
      <c r="I25" s="1"/>
      <c r="J25" s="1"/>
      <c r="K25" s="3"/>
      <c r="L25" s="1"/>
      <c r="M25" s="3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4" x14ac:dyDescent="0.3">
      <c r="A26" s="56" t="s">
        <v>22</v>
      </c>
      <c r="B26" s="19" t="s">
        <v>56</v>
      </c>
      <c r="C26" s="19"/>
      <c r="D26" s="19"/>
      <c r="E26" s="20"/>
      <c r="F26" s="20"/>
      <c r="G26" s="21"/>
      <c r="H26" s="1"/>
      <c r="I26" s="1"/>
      <c r="J26" s="1"/>
      <c r="K26" s="3"/>
      <c r="L26" s="1"/>
      <c r="M26" s="3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 thickBot="1" x14ac:dyDescent="0.35">
      <c r="A27" s="49" t="s">
        <v>23</v>
      </c>
      <c r="B27" s="18" t="s">
        <v>45</v>
      </c>
      <c r="C27" s="12">
        <f>2*50</f>
        <v>100</v>
      </c>
      <c r="D27" s="13">
        <v>4.79</v>
      </c>
      <c r="E27" s="13">
        <f>+D27*C27</f>
        <v>479</v>
      </c>
      <c r="F27" s="14"/>
      <c r="G27" s="62">
        <f>IF(F27*C27 &gt; E27,"Error",F27*C27)</f>
        <v>0</v>
      </c>
      <c r="H27" s="1"/>
      <c r="I27" s="1"/>
      <c r="J27" s="1"/>
      <c r="K27" s="3"/>
      <c r="L27" s="1"/>
      <c r="M27" s="3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4" x14ac:dyDescent="0.3">
      <c r="A28" s="56" t="s">
        <v>24</v>
      </c>
      <c r="B28" s="19" t="s">
        <v>48</v>
      </c>
      <c r="C28" s="19"/>
      <c r="D28" s="19"/>
      <c r="E28" s="20"/>
      <c r="F28" s="20"/>
      <c r="G28" s="21"/>
      <c r="H28" s="1"/>
      <c r="I28" s="1"/>
      <c r="J28" s="1"/>
      <c r="K28" s="3"/>
      <c r="L28" s="1"/>
      <c r="M28" s="3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customHeight="1" thickBot="1" x14ac:dyDescent="0.35">
      <c r="A29" s="49" t="s">
        <v>58</v>
      </c>
      <c r="B29" s="18" t="s">
        <v>46</v>
      </c>
      <c r="C29" s="12">
        <f>2*650</f>
        <v>1300</v>
      </c>
      <c r="D29" s="13">
        <v>0.48</v>
      </c>
      <c r="E29" s="13">
        <f t="shared" ref="E29" si="1">+D29*C29</f>
        <v>624</v>
      </c>
      <c r="F29" s="14"/>
      <c r="G29" s="62">
        <f>IF(F29*C29 &gt; E29,"Error",F29*C29)</f>
        <v>0</v>
      </c>
      <c r="H29" s="1"/>
      <c r="I29" s="1"/>
      <c r="J29" s="1"/>
      <c r="K29" s="3"/>
      <c r="L29" s="1"/>
      <c r="M29" s="3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27.6" x14ac:dyDescent="0.3">
      <c r="A30" s="56" t="s">
        <v>38</v>
      </c>
      <c r="B30" s="19" t="s">
        <v>57</v>
      </c>
      <c r="C30" s="19"/>
      <c r="D30" s="19"/>
      <c r="E30" s="20"/>
      <c r="F30" s="20"/>
      <c r="G30" s="21"/>
      <c r="H30" s="1"/>
      <c r="I30" s="1"/>
      <c r="J30" s="1"/>
      <c r="K30" s="3"/>
      <c r="L30" s="1"/>
      <c r="M30" s="3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 x14ac:dyDescent="0.3">
      <c r="A31" s="49" t="s">
        <v>59</v>
      </c>
      <c r="B31" s="18" t="s">
        <v>61</v>
      </c>
      <c r="C31" s="12">
        <f>2*650</f>
        <v>1300</v>
      </c>
      <c r="D31" s="13">
        <v>1.53</v>
      </c>
      <c r="E31" s="13">
        <f t="shared" si="0"/>
        <v>1989</v>
      </c>
      <c r="F31" s="14"/>
      <c r="G31" s="62">
        <f>IF(F31*C31 &gt; E31,"Error",F31*C31)</f>
        <v>0</v>
      </c>
      <c r="H31" s="1"/>
      <c r="I31" s="1"/>
      <c r="J31" s="1"/>
      <c r="K31" s="3"/>
      <c r="L31" s="1"/>
      <c r="M31" s="3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 thickBot="1" x14ac:dyDescent="0.35">
      <c r="A32" s="49" t="s">
        <v>60</v>
      </c>
      <c r="B32" s="18" t="s">
        <v>62</v>
      </c>
      <c r="C32" s="12">
        <f>2*650</f>
        <v>1300</v>
      </c>
      <c r="D32" s="13">
        <v>7.04</v>
      </c>
      <c r="E32" s="13">
        <f t="shared" si="0"/>
        <v>9152</v>
      </c>
      <c r="F32" s="14"/>
      <c r="G32" s="62">
        <f>IF(F32*C32 &gt; E32,"Error",F32*C32)</f>
        <v>0</v>
      </c>
      <c r="H32" s="1"/>
      <c r="I32" s="1"/>
      <c r="J32" s="1"/>
      <c r="K32" s="3"/>
      <c r="L32" s="1"/>
      <c r="M32" s="3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9.5" customHeight="1" thickBot="1" x14ac:dyDescent="0.35">
      <c r="A33" s="50"/>
      <c r="B33" s="42"/>
      <c r="C33" s="89" t="s">
        <v>67</v>
      </c>
      <c r="D33" s="90"/>
      <c r="E33" s="85">
        <f>SUM(E12:E32)</f>
        <v>58636.800000000003</v>
      </c>
      <c r="F33" s="42"/>
      <c r="G33" s="23">
        <f>IF(SUM(G11:G32)=34580.11,0,SUM(G11:G32))</f>
        <v>0</v>
      </c>
      <c r="H33" s="1"/>
      <c r="I33" s="1"/>
      <c r="J33" s="1"/>
      <c r="K33" s="4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9.5" customHeight="1" x14ac:dyDescent="0.3">
      <c r="A34" s="82"/>
      <c r="B34" s="83"/>
      <c r="C34" s="84" t="s">
        <v>65</v>
      </c>
      <c r="D34" s="84"/>
      <c r="E34" s="86">
        <v>7622.78</v>
      </c>
      <c r="F34" s="83"/>
      <c r="G34" s="87">
        <f>G33*0.13</f>
        <v>0</v>
      </c>
      <c r="H34" s="1"/>
      <c r="I34" s="1"/>
      <c r="J34" s="1"/>
      <c r="K34" s="4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9.5" customHeight="1" thickBot="1" x14ac:dyDescent="0.35">
      <c r="A35" s="82"/>
      <c r="B35" s="83"/>
      <c r="C35" s="84" t="s">
        <v>64</v>
      </c>
      <c r="D35" s="84"/>
      <c r="E35" s="86">
        <v>3518.2</v>
      </c>
      <c r="F35" s="83"/>
      <c r="G35" s="88">
        <f>G33*0.06</f>
        <v>0</v>
      </c>
      <c r="H35" s="1"/>
      <c r="I35" s="1"/>
      <c r="J35" s="1"/>
      <c r="K35" s="4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9.5" customHeight="1" thickBot="1" x14ac:dyDescent="0.35">
      <c r="A36" s="82"/>
      <c r="B36" s="84" t="s">
        <v>66</v>
      </c>
      <c r="C36" s="84"/>
      <c r="D36" s="84"/>
      <c r="E36" s="22">
        <f>E33+E34+E35</f>
        <v>69777.78</v>
      </c>
      <c r="F36" s="83"/>
      <c r="G36" s="23">
        <f>G33+G34+G35</f>
        <v>0</v>
      </c>
      <c r="H36" s="1"/>
      <c r="I36" s="1"/>
      <c r="J36" s="1"/>
      <c r="K36" s="4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4.25" customHeight="1" thickBot="1" x14ac:dyDescent="0.35">
      <c r="A37" s="51"/>
      <c r="B37" s="10"/>
      <c r="C37" s="10"/>
      <c r="D37" s="10"/>
      <c r="E37" s="10"/>
      <c r="F37" s="10"/>
      <c r="G37" s="1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4.25" customHeight="1" thickBot="1" x14ac:dyDescent="0.35">
      <c r="A38" s="67" t="s">
        <v>11</v>
      </c>
      <c r="B38" s="66"/>
      <c r="C38" s="66"/>
      <c r="D38" s="66"/>
      <c r="E38" s="66"/>
      <c r="F38" s="68">
        <f>IF(G36&lt;=E36,G36,"ERROR: Límite superado")</f>
        <v>0</v>
      </c>
      <c r="G38" s="69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 x14ac:dyDescent="0.3">
      <c r="A39" s="63" t="s">
        <v>27</v>
      </c>
      <c r="B39" s="64"/>
      <c r="C39" s="64"/>
      <c r="D39" s="64"/>
      <c r="E39" s="64"/>
      <c r="F39" s="64"/>
      <c r="G39" s="35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s="28" customFormat="1" ht="14.25" customHeight="1" x14ac:dyDescent="0.35">
      <c r="A40" s="52"/>
      <c r="B40" s="24"/>
      <c r="C40" s="25"/>
      <c r="D40" s="25"/>
      <c r="E40" s="25"/>
      <c r="F40" s="25"/>
      <c r="G40" s="26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</row>
    <row r="41" spans="1:26" s="28" customFormat="1" ht="14.25" customHeight="1" x14ac:dyDescent="0.35">
      <c r="A41" s="52"/>
      <c r="B41" s="24" t="s">
        <v>28</v>
      </c>
      <c r="C41" s="25"/>
      <c r="D41" s="25"/>
      <c r="E41" s="25"/>
      <c r="F41" s="25"/>
      <c r="G41" s="26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</row>
    <row r="42" spans="1:26" s="28" customFormat="1" ht="63.75" customHeight="1" x14ac:dyDescent="0.3">
      <c r="A42" s="52"/>
      <c r="B42" s="29" t="s">
        <v>30</v>
      </c>
      <c r="C42" s="25"/>
      <c r="D42" s="25"/>
      <c r="E42" s="25"/>
      <c r="F42" s="25"/>
      <c r="G42" s="26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</row>
    <row r="43" spans="1:26" s="28" customFormat="1" ht="14.25" customHeight="1" x14ac:dyDescent="0.3">
      <c r="A43" s="52"/>
      <c r="B43" s="30"/>
      <c r="C43" s="25"/>
      <c r="D43" s="25"/>
      <c r="E43" s="25"/>
      <c r="F43" s="25"/>
      <c r="G43" s="26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</row>
    <row r="44" spans="1:26" s="28" customFormat="1" ht="16.5" customHeight="1" x14ac:dyDescent="0.3">
      <c r="A44" s="52"/>
      <c r="B44" s="36" t="s">
        <v>29</v>
      </c>
      <c r="C44" s="37"/>
      <c r="D44" s="37"/>
      <c r="E44" s="37"/>
      <c r="F44" s="37"/>
      <c r="G44" s="43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</row>
    <row r="45" spans="1:26" s="28" customFormat="1" ht="14.25" customHeight="1" x14ac:dyDescent="0.3">
      <c r="A45" s="52"/>
      <c r="B45" s="38" t="s">
        <v>49</v>
      </c>
      <c r="C45" s="39">
        <v>1</v>
      </c>
      <c r="D45" s="40">
        <v>22.98</v>
      </c>
      <c r="E45" s="40">
        <f t="shared" ref="E45:E49" si="2">ROUND(D45*C45,2)</f>
        <v>22.98</v>
      </c>
      <c r="F45" s="91"/>
      <c r="G45" s="44">
        <f>IF(F45*C45 &gt; D45,"Error",F45*C45)</f>
        <v>0</v>
      </c>
      <c r="H45" s="27"/>
      <c r="I45" s="27"/>
      <c r="J45" s="27"/>
      <c r="K45" s="31"/>
      <c r="L45" s="27"/>
      <c r="M45" s="31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</row>
    <row r="46" spans="1:26" s="28" customFormat="1" ht="14.25" customHeight="1" x14ac:dyDescent="0.3">
      <c r="A46" s="52"/>
      <c r="B46" s="38" t="s">
        <v>50</v>
      </c>
      <c r="C46" s="39">
        <v>1</v>
      </c>
      <c r="D46" s="40">
        <v>21.24</v>
      </c>
      <c r="E46" s="40">
        <f t="shared" si="2"/>
        <v>21.24</v>
      </c>
      <c r="F46" s="41"/>
      <c r="G46" s="44">
        <f>IF(F46*C46 &gt; D46,"Error",F46*C46)</f>
        <v>0</v>
      </c>
      <c r="H46" s="27"/>
      <c r="I46" s="27"/>
      <c r="J46" s="27"/>
      <c r="K46" s="31"/>
      <c r="L46" s="27"/>
      <c r="M46" s="31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</row>
    <row r="47" spans="1:26" s="28" customFormat="1" ht="14.25" customHeight="1" x14ac:dyDescent="0.3">
      <c r="A47" s="52"/>
      <c r="B47" s="38" t="s">
        <v>51</v>
      </c>
      <c r="C47" s="39">
        <v>1</v>
      </c>
      <c r="D47" s="40">
        <v>17.149999999999999</v>
      </c>
      <c r="E47" s="40">
        <f t="shared" si="2"/>
        <v>17.149999999999999</v>
      </c>
      <c r="F47" s="91"/>
      <c r="G47" s="44">
        <f>IF(F47*C47 &gt; D47,"Error",F47*C47)</f>
        <v>0</v>
      </c>
      <c r="H47" s="27"/>
      <c r="I47" s="27"/>
      <c r="J47" s="27"/>
      <c r="K47" s="31"/>
      <c r="L47" s="27"/>
      <c r="M47" s="31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</row>
    <row r="48" spans="1:26" s="28" customFormat="1" ht="14.25" customHeight="1" x14ac:dyDescent="0.3">
      <c r="A48" s="52"/>
      <c r="B48" s="38" t="s">
        <v>52</v>
      </c>
      <c r="C48" s="39">
        <v>1</v>
      </c>
      <c r="D48" s="40">
        <v>53.85</v>
      </c>
      <c r="E48" s="40">
        <f t="shared" si="2"/>
        <v>53.85</v>
      </c>
      <c r="F48" s="91"/>
      <c r="G48" s="44">
        <f>IF(F48*C48 &gt; D48,"Error",F48*C48)</f>
        <v>0</v>
      </c>
      <c r="H48" s="27"/>
      <c r="I48" s="27"/>
      <c r="J48" s="27"/>
      <c r="K48" s="31"/>
      <c r="L48" s="27"/>
      <c r="M48" s="31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</row>
    <row r="49" spans="1:26" s="28" customFormat="1" ht="14.25" customHeight="1" x14ac:dyDescent="0.3">
      <c r="A49" s="52"/>
      <c r="B49" s="38" t="s">
        <v>53</v>
      </c>
      <c r="C49" s="39">
        <v>1</v>
      </c>
      <c r="D49" s="40">
        <v>27.75</v>
      </c>
      <c r="E49" s="40">
        <f t="shared" si="2"/>
        <v>27.75</v>
      </c>
      <c r="F49" s="41"/>
      <c r="G49" s="44">
        <f>IF(F49*C49 &gt; D49,"Error",F49*C49)</f>
        <v>0</v>
      </c>
      <c r="H49" s="27"/>
      <c r="I49" s="27"/>
      <c r="J49" s="27"/>
      <c r="K49" s="31"/>
      <c r="L49" s="27"/>
      <c r="M49" s="31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</row>
    <row r="50" spans="1:26" s="28" customFormat="1" ht="14.25" customHeight="1" x14ac:dyDescent="0.3">
      <c r="A50" s="52"/>
      <c r="B50" s="25"/>
      <c r="C50" s="25"/>
      <c r="D50" s="25"/>
      <c r="E50" s="25"/>
      <c r="F50" s="25"/>
      <c r="G50" s="26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</row>
    <row r="51" spans="1:26" s="28" customFormat="1" ht="17.25" customHeight="1" x14ac:dyDescent="0.3">
      <c r="A51" s="52"/>
      <c r="B51" s="32" t="s">
        <v>25</v>
      </c>
      <c r="C51" s="25"/>
      <c r="D51" s="25"/>
      <c r="E51" s="25"/>
      <c r="F51" s="25"/>
      <c r="G51" s="26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</row>
    <row r="52" spans="1:26" s="28" customFormat="1" ht="14.25" customHeight="1" thickBot="1" x14ac:dyDescent="0.35">
      <c r="A52" s="53"/>
      <c r="B52" s="33"/>
      <c r="C52" s="33"/>
      <c r="D52" s="33"/>
      <c r="E52" s="33"/>
      <c r="F52" s="33"/>
      <c r="G52" s="34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</row>
    <row r="53" spans="1:26" ht="14.25" customHeight="1" x14ac:dyDescent="0.3">
      <c r="A53" s="54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customHeight="1" x14ac:dyDescent="0.3">
      <c r="A54" s="54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customHeight="1" x14ac:dyDescent="0.3">
      <c r="A55" s="54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4.25" customHeight="1" x14ac:dyDescent="0.3">
      <c r="A56" s="54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customHeight="1" x14ac:dyDescent="0.3">
      <c r="A57" s="54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customHeight="1" x14ac:dyDescent="0.3">
      <c r="A58" s="54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customHeight="1" x14ac:dyDescent="0.3">
      <c r="A59" s="54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customHeight="1" x14ac:dyDescent="0.3">
      <c r="A60" s="54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customHeight="1" x14ac:dyDescent="0.3">
      <c r="A61" s="54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customHeight="1" x14ac:dyDescent="0.3">
      <c r="A62" s="54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customHeight="1" x14ac:dyDescent="0.3">
      <c r="A63" s="54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 x14ac:dyDescent="0.3">
      <c r="A64" s="54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 x14ac:dyDescent="0.3">
      <c r="A65" s="54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 x14ac:dyDescent="0.3">
      <c r="A66" s="54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 x14ac:dyDescent="0.3">
      <c r="A67" s="54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customHeight="1" x14ac:dyDescent="0.3">
      <c r="A68" s="54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customHeight="1" x14ac:dyDescent="0.3">
      <c r="A69" s="54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customHeight="1" x14ac:dyDescent="0.3">
      <c r="A70" s="54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customHeight="1" x14ac:dyDescent="0.3">
      <c r="A71" s="54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 x14ac:dyDescent="0.3">
      <c r="A72" s="54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customHeight="1" x14ac:dyDescent="0.3">
      <c r="A73" s="54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customHeight="1" x14ac:dyDescent="0.3">
      <c r="A74" s="54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 x14ac:dyDescent="0.3">
      <c r="A75" s="54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customHeight="1" x14ac:dyDescent="0.3">
      <c r="A76" s="54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customHeight="1" x14ac:dyDescent="0.3">
      <c r="A77" s="54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customHeight="1" x14ac:dyDescent="0.3">
      <c r="A78" s="54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customHeight="1" x14ac:dyDescent="0.3">
      <c r="A79" s="54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customHeight="1" x14ac:dyDescent="0.3">
      <c r="A80" s="54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 x14ac:dyDescent="0.3">
      <c r="A81" s="54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customHeight="1" x14ac:dyDescent="0.3">
      <c r="A82" s="54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customHeight="1" x14ac:dyDescent="0.3">
      <c r="A83" s="54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customHeight="1" x14ac:dyDescent="0.3">
      <c r="A84" s="54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customHeight="1" x14ac:dyDescent="0.3">
      <c r="A85" s="54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customHeight="1" x14ac:dyDescent="0.3">
      <c r="A86" s="54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customHeight="1" x14ac:dyDescent="0.3">
      <c r="A87" s="54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customHeight="1" x14ac:dyDescent="0.3">
      <c r="A88" s="54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customHeight="1" x14ac:dyDescent="0.3">
      <c r="A89" s="54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 x14ac:dyDescent="0.3">
      <c r="A90" s="54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customHeight="1" x14ac:dyDescent="0.3">
      <c r="A91" s="54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customHeight="1" x14ac:dyDescent="0.3">
      <c r="A92" s="54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customHeight="1" x14ac:dyDescent="0.3">
      <c r="A93" s="54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customHeight="1" x14ac:dyDescent="0.3">
      <c r="A94" s="54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customHeight="1" x14ac:dyDescent="0.3">
      <c r="A95" s="54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customHeight="1" x14ac:dyDescent="0.3">
      <c r="A96" s="54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customHeight="1" x14ac:dyDescent="0.3">
      <c r="A97" s="54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customHeight="1" x14ac:dyDescent="0.3">
      <c r="A98" s="54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customHeight="1" x14ac:dyDescent="0.3">
      <c r="A99" s="54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customHeight="1" x14ac:dyDescent="0.3">
      <c r="A100" s="54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 x14ac:dyDescent="0.3">
      <c r="A101" s="54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 x14ac:dyDescent="0.3">
      <c r="A102" s="54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 x14ac:dyDescent="0.3">
      <c r="A103" s="54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customHeight="1" x14ac:dyDescent="0.3">
      <c r="A104" s="54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customHeight="1" x14ac:dyDescent="0.3">
      <c r="A105" s="54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customHeight="1" x14ac:dyDescent="0.3">
      <c r="A106" s="54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customHeight="1" x14ac:dyDescent="0.3">
      <c r="A107" s="54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customHeight="1" x14ac:dyDescent="0.3">
      <c r="A108" s="54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customHeight="1" x14ac:dyDescent="0.3">
      <c r="A109" s="54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customHeight="1" x14ac:dyDescent="0.3">
      <c r="A110" s="54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customHeight="1" x14ac:dyDescent="0.3">
      <c r="A111" s="54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customHeight="1" x14ac:dyDescent="0.3">
      <c r="A112" s="54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customHeight="1" x14ac:dyDescent="0.3">
      <c r="A113" s="54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customHeight="1" x14ac:dyDescent="0.3">
      <c r="A114" s="54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customHeight="1" x14ac:dyDescent="0.3">
      <c r="A115" s="54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customHeight="1" x14ac:dyDescent="0.3">
      <c r="A116" s="54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customHeight="1" x14ac:dyDescent="0.3">
      <c r="A117" s="54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customHeight="1" x14ac:dyDescent="0.3">
      <c r="A118" s="54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customHeight="1" x14ac:dyDescent="0.3">
      <c r="A119" s="54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customHeight="1" x14ac:dyDescent="0.3">
      <c r="A120" s="54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customHeight="1" x14ac:dyDescent="0.3">
      <c r="A121" s="54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customHeight="1" x14ac:dyDescent="0.3">
      <c r="A122" s="54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customHeight="1" x14ac:dyDescent="0.3">
      <c r="A123" s="54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customHeight="1" x14ac:dyDescent="0.3">
      <c r="A124" s="54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customHeight="1" x14ac:dyDescent="0.3">
      <c r="A125" s="54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customHeight="1" x14ac:dyDescent="0.3">
      <c r="A126" s="54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customHeight="1" x14ac:dyDescent="0.3">
      <c r="A127" s="54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customHeight="1" x14ac:dyDescent="0.3">
      <c r="A128" s="54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customHeight="1" x14ac:dyDescent="0.3">
      <c r="A129" s="54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customHeight="1" x14ac:dyDescent="0.3">
      <c r="A130" s="54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 x14ac:dyDescent="0.3">
      <c r="A131" s="54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customHeight="1" x14ac:dyDescent="0.3">
      <c r="A132" s="54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customHeight="1" x14ac:dyDescent="0.3">
      <c r="A133" s="54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customHeight="1" x14ac:dyDescent="0.3">
      <c r="A134" s="54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customHeight="1" x14ac:dyDescent="0.3">
      <c r="A135" s="54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customHeight="1" x14ac:dyDescent="0.3">
      <c r="A136" s="54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 x14ac:dyDescent="0.3">
      <c r="A137" s="54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 x14ac:dyDescent="0.3">
      <c r="A138" s="54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 x14ac:dyDescent="0.3">
      <c r="A139" s="54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 x14ac:dyDescent="0.3">
      <c r="A140" s="54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 x14ac:dyDescent="0.3">
      <c r="A141" s="54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 x14ac:dyDescent="0.3">
      <c r="A142" s="54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 x14ac:dyDescent="0.3">
      <c r="A143" s="54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 x14ac:dyDescent="0.3">
      <c r="A144" s="54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 x14ac:dyDescent="0.3">
      <c r="A145" s="54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customHeight="1" x14ac:dyDescent="0.3">
      <c r="A146" s="54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customHeight="1" x14ac:dyDescent="0.3">
      <c r="A147" s="54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customHeight="1" x14ac:dyDescent="0.3">
      <c r="A148" s="54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customHeight="1" x14ac:dyDescent="0.3">
      <c r="A149" s="54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customHeight="1" x14ac:dyDescent="0.3">
      <c r="A150" s="54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customHeight="1" x14ac:dyDescent="0.3">
      <c r="A151" s="54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customHeight="1" x14ac:dyDescent="0.3">
      <c r="A152" s="54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customHeight="1" x14ac:dyDescent="0.3">
      <c r="A153" s="54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customHeight="1" x14ac:dyDescent="0.3">
      <c r="A154" s="54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customHeight="1" x14ac:dyDescent="0.3">
      <c r="A155" s="54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customHeight="1" x14ac:dyDescent="0.3">
      <c r="A156" s="54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customHeight="1" x14ac:dyDescent="0.3">
      <c r="A157" s="54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customHeight="1" x14ac:dyDescent="0.3">
      <c r="A158" s="54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customHeight="1" x14ac:dyDescent="0.3">
      <c r="A159" s="54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customHeight="1" x14ac:dyDescent="0.3">
      <c r="A160" s="54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customHeight="1" x14ac:dyDescent="0.3">
      <c r="A161" s="54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customHeight="1" x14ac:dyDescent="0.3">
      <c r="A162" s="54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customHeight="1" x14ac:dyDescent="0.3">
      <c r="A163" s="54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customHeight="1" x14ac:dyDescent="0.3">
      <c r="A164" s="54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customHeight="1" x14ac:dyDescent="0.3">
      <c r="A165" s="54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customHeight="1" x14ac:dyDescent="0.3">
      <c r="A166" s="54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customHeight="1" x14ac:dyDescent="0.3">
      <c r="A167" s="54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customHeight="1" x14ac:dyDescent="0.3">
      <c r="A168" s="54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customHeight="1" x14ac:dyDescent="0.3">
      <c r="A169" s="54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customHeight="1" x14ac:dyDescent="0.3">
      <c r="A170" s="54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customHeight="1" x14ac:dyDescent="0.3">
      <c r="A171" s="54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customHeight="1" x14ac:dyDescent="0.3">
      <c r="A172" s="54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customHeight="1" x14ac:dyDescent="0.3">
      <c r="A173" s="54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customHeight="1" x14ac:dyDescent="0.3">
      <c r="A174" s="54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customHeight="1" x14ac:dyDescent="0.3">
      <c r="A175" s="54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customHeight="1" x14ac:dyDescent="0.3">
      <c r="A176" s="54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customHeight="1" x14ac:dyDescent="0.3">
      <c r="A177" s="54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customHeight="1" x14ac:dyDescent="0.3">
      <c r="A178" s="54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customHeight="1" x14ac:dyDescent="0.3">
      <c r="A179" s="54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customHeight="1" x14ac:dyDescent="0.3">
      <c r="A180" s="54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customHeight="1" x14ac:dyDescent="0.3">
      <c r="A181" s="54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customHeight="1" x14ac:dyDescent="0.3">
      <c r="A182" s="54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customHeight="1" x14ac:dyDescent="0.3">
      <c r="A183" s="54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customHeight="1" x14ac:dyDescent="0.3">
      <c r="A184" s="54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customHeight="1" x14ac:dyDescent="0.3">
      <c r="A185" s="54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customHeight="1" x14ac:dyDescent="0.3">
      <c r="A186" s="54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customHeight="1" x14ac:dyDescent="0.3">
      <c r="A187" s="54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customHeight="1" x14ac:dyDescent="0.3">
      <c r="A188" s="54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customHeight="1" x14ac:dyDescent="0.3">
      <c r="A189" s="54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customHeight="1" x14ac:dyDescent="0.3">
      <c r="A190" s="54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customHeight="1" x14ac:dyDescent="0.3">
      <c r="A191" s="54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customHeight="1" x14ac:dyDescent="0.3">
      <c r="A192" s="54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customHeight="1" x14ac:dyDescent="0.3">
      <c r="A193" s="54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customHeight="1" x14ac:dyDescent="0.3">
      <c r="A194" s="54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customHeight="1" x14ac:dyDescent="0.3">
      <c r="A195" s="54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customHeight="1" x14ac:dyDescent="0.3">
      <c r="A196" s="54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customHeight="1" x14ac:dyDescent="0.3">
      <c r="A197" s="54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customHeight="1" x14ac:dyDescent="0.3">
      <c r="A198" s="54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customHeight="1" x14ac:dyDescent="0.3">
      <c r="A199" s="54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customHeight="1" x14ac:dyDescent="0.3">
      <c r="A200" s="54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customHeight="1" x14ac:dyDescent="0.3">
      <c r="A201" s="54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customHeight="1" x14ac:dyDescent="0.3">
      <c r="A202" s="54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customHeight="1" x14ac:dyDescent="0.3">
      <c r="A203" s="54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customHeight="1" x14ac:dyDescent="0.3">
      <c r="A204" s="54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customHeight="1" x14ac:dyDescent="0.3">
      <c r="A205" s="54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customHeight="1" x14ac:dyDescent="0.3">
      <c r="A206" s="54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customHeight="1" x14ac:dyDescent="0.3">
      <c r="A207" s="54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customHeight="1" x14ac:dyDescent="0.3">
      <c r="A208" s="54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customHeight="1" x14ac:dyDescent="0.3">
      <c r="A209" s="54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customHeight="1" x14ac:dyDescent="0.3">
      <c r="A210" s="54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customHeight="1" x14ac:dyDescent="0.3">
      <c r="A211" s="54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customHeight="1" x14ac:dyDescent="0.3">
      <c r="A212" s="54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customHeight="1" x14ac:dyDescent="0.3">
      <c r="A213" s="54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customHeight="1" x14ac:dyDescent="0.3">
      <c r="A214" s="54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customHeight="1" x14ac:dyDescent="0.3">
      <c r="A215" s="54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customHeight="1" x14ac:dyDescent="0.3">
      <c r="A216" s="54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customHeight="1" x14ac:dyDescent="0.3">
      <c r="A217" s="54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customHeight="1" x14ac:dyDescent="0.3">
      <c r="A218" s="54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customHeight="1" x14ac:dyDescent="0.3">
      <c r="A219" s="54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customHeight="1" x14ac:dyDescent="0.3">
      <c r="A220" s="54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customHeight="1" x14ac:dyDescent="0.3">
      <c r="A221" s="54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customHeight="1" x14ac:dyDescent="0.3">
      <c r="A222" s="54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customHeight="1" x14ac:dyDescent="0.3">
      <c r="A223" s="54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customHeight="1" x14ac:dyDescent="0.3">
      <c r="A224" s="54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customHeight="1" x14ac:dyDescent="0.3">
      <c r="A225" s="54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customHeight="1" x14ac:dyDescent="0.3">
      <c r="A226" s="54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customHeight="1" x14ac:dyDescent="0.3">
      <c r="A227" s="54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customHeight="1" x14ac:dyDescent="0.3">
      <c r="A228" s="54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customHeight="1" x14ac:dyDescent="0.3">
      <c r="A229" s="54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customHeight="1" x14ac:dyDescent="0.3">
      <c r="A230" s="54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customHeight="1" x14ac:dyDescent="0.3">
      <c r="A231" s="54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customHeight="1" x14ac:dyDescent="0.3">
      <c r="A232" s="54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customHeight="1" x14ac:dyDescent="0.3">
      <c r="A233" s="54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customHeight="1" x14ac:dyDescent="0.3">
      <c r="A234" s="54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customHeight="1" x14ac:dyDescent="0.3">
      <c r="A235" s="54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customHeight="1" x14ac:dyDescent="0.3">
      <c r="A236" s="54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customHeight="1" x14ac:dyDescent="0.3">
      <c r="A237" s="54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customHeight="1" x14ac:dyDescent="0.3">
      <c r="A238" s="54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customHeight="1" x14ac:dyDescent="0.3">
      <c r="A239" s="54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customHeight="1" x14ac:dyDescent="0.3">
      <c r="A240" s="54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customHeight="1" x14ac:dyDescent="0.3">
      <c r="A241" s="54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customHeight="1" x14ac:dyDescent="0.3">
      <c r="A242" s="54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customHeight="1" x14ac:dyDescent="0.3">
      <c r="A243" s="54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customHeight="1" x14ac:dyDescent="0.3">
      <c r="A244" s="54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customHeight="1" x14ac:dyDescent="0.3">
      <c r="A245" s="54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customHeight="1" x14ac:dyDescent="0.3">
      <c r="A246" s="54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customHeight="1" x14ac:dyDescent="0.3">
      <c r="A247" s="54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 x14ac:dyDescent="0.3">
      <c r="A248" s="54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 x14ac:dyDescent="0.3">
      <c r="A249" s="54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 x14ac:dyDescent="0.3">
      <c r="A250" s="54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 x14ac:dyDescent="0.3">
      <c r="A251" s="54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 x14ac:dyDescent="0.3">
      <c r="A252" s="54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 x14ac:dyDescent="0.3">
      <c r="A253" s="54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 x14ac:dyDescent="0.3">
      <c r="A254" s="54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 x14ac:dyDescent="0.3">
      <c r="A255" s="54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 x14ac:dyDescent="0.3">
      <c r="A256" s="54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 x14ac:dyDescent="0.3">
      <c r="A257" s="54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 x14ac:dyDescent="0.3">
      <c r="A258" s="54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 x14ac:dyDescent="0.3">
      <c r="A259" s="54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 x14ac:dyDescent="0.3">
      <c r="A260" s="54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 x14ac:dyDescent="0.3">
      <c r="A261" s="54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 x14ac:dyDescent="0.3">
      <c r="A262" s="54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 x14ac:dyDescent="0.3">
      <c r="A263" s="54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 x14ac:dyDescent="0.3">
      <c r="A264" s="54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 x14ac:dyDescent="0.3">
      <c r="A265" s="54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 x14ac:dyDescent="0.3">
      <c r="A266" s="54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 x14ac:dyDescent="0.3">
      <c r="A267" s="54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 x14ac:dyDescent="0.3">
      <c r="A268" s="54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 x14ac:dyDescent="0.3">
      <c r="A269" s="54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 x14ac:dyDescent="0.3">
      <c r="A270" s="54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 x14ac:dyDescent="0.3">
      <c r="A271" s="54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 x14ac:dyDescent="0.3">
      <c r="A272" s="54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 x14ac:dyDescent="0.3">
      <c r="A273" s="54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 x14ac:dyDescent="0.3">
      <c r="A274" s="54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 x14ac:dyDescent="0.3">
      <c r="A275" s="54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 x14ac:dyDescent="0.3">
      <c r="A276" s="54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 x14ac:dyDescent="0.3">
      <c r="A277" s="54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 x14ac:dyDescent="0.3">
      <c r="A278" s="54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 x14ac:dyDescent="0.3">
      <c r="A279" s="54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 x14ac:dyDescent="0.3">
      <c r="A280" s="54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 x14ac:dyDescent="0.3">
      <c r="A281" s="54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 x14ac:dyDescent="0.3">
      <c r="A282" s="54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 x14ac:dyDescent="0.3">
      <c r="A283" s="54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 x14ac:dyDescent="0.3">
      <c r="A284" s="54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 x14ac:dyDescent="0.3">
      <c r="A285" s="54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 x14ac:dyDescent="0.3">
      <c r="A286" s="54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 x14ac:dyDescent="0.3">
      <c r="A287" s="54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 x14ac:dyDescent="0.3">
      <c r="A288" s="54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 x14ac:dyDescent="0.3">
      <c r="A289" s="54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 x14ac:dyDescent="0.3">
      <c r="A290" s="54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 x14ac:dyDescent="0.3">
      <c r="A291" s="54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 x14ac:dyDescent="0.3">
      <c r="A292" s="54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 x14ac:dyDescent="0.3">
      <c r="A293" s="54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 x14ac:dyDescent="0.3">
      <c r="A294" s="54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 x14ac:dyDescent="0.3">
      <c r="A295" s="54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 x14ac:dyDescent="0.3">
      <c r="A296" s="54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 x14ac:dyDescent="0.3">
      <c r="A297" s="54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 x14ac:dyDescent="0.3">
      <c r="A298" s="54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 x14ac:dyDescent="0.3">
      <c r="A299" s="54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 x14ac:dyDescent="0.3">
      <c r="A300" s="54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 x14ac:dyDescent="0.3">
      <c r="A301" s="54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 x14ac:dyDescent="0.3">
      <c r="A302" s="54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 x14ac:dyDescent="0.3">
      <c r="A303" s="54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 x14ac:dyDescent="0.3">
      <c r="A304" s="54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 x14ac:dyDescent="0.3">
      <c r="A305" s="54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 x14ac:dyDescent="0.3">
      <c r="A306" s="54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 x14ac:dyDescent="0.3">
      <c r="A307" s="54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 x14ac:dyDescent="0.3">
      <c r="A308" s="54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 x14ac:dyDescent="0.3">
      <c r="A309" s="54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 x14ac:dyDescent="0.3">
      <c r="A310" s="54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 x14ac:dyDescent="0.3">
      <c r="A311" s="54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 x14ac:dyDescent="0.3">
      <c r="A312" s="54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 x14ac:dyDescent="0.3">
      <c r="A313" s="54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 x14ac:dyDescent="0.3">
      <c r="A314" s="54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 x14ac:dyDescent="0.3">
      <c r="A315" s="54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 x14ac:dyDescent="0.3">
      <c r="A316" s="54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 x14ac:dyDescent="0.3">
      <c r="A317" s="54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 x14ac:dyDescent="0.3">
      <c r="A318" s="54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 x14ac:dyDescent="0.3">
      <c r="A319" s="54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 x14ac:dyDescent="0.3">
      <c r="A320" s="54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 x14ac:dyDescent="0.3">
      <c r="A321" s="54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 x14ac:dyDescent="0.3">
      <c r="A322" s="54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 x14ac:dyDescent="0.3">
      <c r="A323" s="54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 x14ac:dyDescent="0.3">
      <c r="A324" s="54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 x14ac:dyDescent="0.3">
      <c r="A325" s="54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 x14ac:dyDescent="0.3">
      <c r="A326" s="54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 x14ac:dyDescent="0.3">
      <c r="A327" s="54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 x14ac:dyDescent="0.3">
      <c r="A328" s="54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 x14ac:dyDescent="0.3">
      <c r="A329" s="54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 x14ac:dyDescent="0.3">
      <c r="A330" s="54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 x14ac:dyDescent="0.3">
      <c r="A331" s="54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 x14ac:dyDescent="0.3">
      <c r="A332" s="54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 x14ac:dyDescent="0.3">
      <c r="A333" s="54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 x14ac:dyDescent="0.3">
      <c r="A334" s="54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 x14ac:dyDescent="0.3">
      <c r="A335" s="54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 x14ac:dyDescent="0.3">
      <c r="A336" s="54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 x14ac:dyDescent="0.3">
      <c r="A337" s="54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 x14ac:dyDescent="0.3">
      <c r="A338" s="54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 x14ac:dyDescent="0.3">
      <c r="A339" s="54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 x14ac:dyDescent="0.3">
      <c r="A340" s="54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 x14ac:dyDescent="0.3">
      <c r="A341" s="54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 x14ac:dyDescent="0.3">
      <c r="A342" s="54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 x14ac:dyDescent="0.3">
      <c r="A343" s="54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 x14ac:dyDescent="0.3">
      <c r="A344" s="54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 x14ac:dyDescent="0.3">
      <c r="A345" s="54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 x14ac:dyDescent="0.3">
      <c r="A346" s="54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 x14ac:dyDescent="0.3">
      <c r="A347" s="54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 x14ac:dyDescent="0.3">
      <c r="A348" s="54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 x14ac:dyDescent="0.3">
      <c r="A349" s="54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 x14ac:dyDescent="0.3">
      <c r="A350" s="54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 x14ac:dyDescent="0.3">
      <c r="A351" s="54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 x14ac:dyDescent="0.3">
      <c r="A352" s="54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 x14ac:dyDescent="0.3">
      <c r="A353" s="54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 x14ac:dyDescent="0.3">
      <c r="A354" s="54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 x14ac:dyDescent="0.3">
      <c r="A355" s="54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 x14ac:dyDescent="0.3">
      <c r="A356" s="54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 x14ac:dyDescent="0.3">
      <c r="A357" s="54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 x14ac:dyDescent="0.3">
      <c r="A358" s="54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 x14ac:dyDescent="0.3">
      <c r="A359" s="54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 x14ac:dyDescent="0.3">
      <c r="A360" s="54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 x14ac:dyDescent="0.3">
      <c r="A361" s="54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 x14ac:dyDescent="0.3">
      <c r="A362" s="54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 x14ac:dyDescent="0.3">
      <c r="A363" s="54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 x14ac:dyDescent="0.3">
      <c r="A364" s="54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 x14ac:dyDescent="0.3">
      <c r="A365" s="54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 x14ac:dyDescent="0.3">
      <c r="A366" s="54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 x14ac:dyDescent="0.3">
      <c r="A367" s="54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 x14ac:dyDescent="0.3">
      <c r="A368" s="54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 x14ac:dyDescent="0.3">
      <c r="A369" s="54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 x14ac:dyDescent="0.3">
      <c r="A370" s="54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 x14ac:dyDescent="0.3">
      <c r="A371" s="54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 x14ac:dyDescent="0.3">
      <c r="A372" s="54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 x14ac:dyDescent="0.3">
      <c r="A373" s="54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 x14ac:dyDescent="0.3">
      <c r="A374" s="54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 x14ac:dyDescent="0.3">
      <c r="A375" s="54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 x14ac:dyDescent="0.3">
      <c r="A376" s="54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 x14ac:dyDescent="0.3">
      <c r="A377" s="54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 x14ac:dyDescent="0.3">
      <c r="A378" s="54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 x14ac:dyDescent="0.3">
      <c r="A379" s="54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 x14ac:dyDescent="0.3">
      <c r="A380" s="54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 x14ac:dyDescent="0.3">
      <c r="A381" s="54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 x14ac:dyDescent="0.3">
      <c r="A382" s="54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 x14ac:dyDescent="0.3">
      <c r="A383" s="54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 x14ac:dyDescent="0.3">
      <c r="A384" s="54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 x14ac:dyDescent="0.3">
      <c r="A385" s="54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 x14ac:dyDescent="0.3">
      <c r="A386" s="54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 x14ac:dyDescent="0.3">
      <c r="A387" s="54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 x14ac:dyDescent="0.3">
      <c r="A388" s="54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 x14ac:dyDescent="0.3">
      <c r="A389" s="54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 x14ac:dyDescent="0.3">
      <c r="A390" s="54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 x14ac:dyDescent="0.3">
      <c r="A391" s="54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 x14ac:dyDescent="0.3">
      <c r="A392" s="54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 x14ac:dyDescent="0.3">
      <c r="A393" s="54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 x14ac:dyDescent="0.3">
      <c r="A394" s="54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 x14ac:dyDescent="0.3">
      <c r="A395" s="54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 x14ac:dyDescent="0.3">
      <c r="A396" s="54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 x14ac:dyDescent="0.3">
      <c r="A397" s="54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 x14ac:dyDescent="0.3">
      <c r="A398" s="54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 x14ac:dyDescent="0.3">
      <c r="A399" s="54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 x14ac:dyDescent="0.3">
      <c r="A400" s="54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 x14ac:dyDescent="0.3">
      <c r="A401" s="54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 x14ac:dyDescent="0.3">
      <c r="A402" s="54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 x14ac:dyDescent="0.3">
      <c r="A403" s="54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 x14ac:dyDescent="0.3">
      <c r="A404" s="54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 x14ac:dyDescent="0.3">
      <c r="A405" s="54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 x14ac:dyDescent="0.3">
      <c r="A406" s="54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 x14ac:dyDescent="0.3">
      <c r="A407" s="54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 x14ac:dyDescent="0.3">
      <c r="A408" s="54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 x14ac:dyDescent="0.3">
      <c r="A409" s="54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 x14ac:dyDescent="0.3">
      <c r="A410" s="54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 x14ac:dyDescent="0.3">
      <c r="A411" s="54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 x14ac:dyDescent="0.3">
      <c r="A412" s="54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 x14ac:dyDescent="0.3">
      <c r="A413" s="54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 x14ac:dyDescent="0.3">
      <c r="A414" s="54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 x14ac:dyDescent="0.3">
      <c r="A415" s="54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 x14ac:dyDescent="0.3">
      <c r="A416" s="54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 x14ac:dyDescent="0.3">
      <c r="A417" s="54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 x14ac:dyDescent="0.3">
      <c r="A418" s="54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 x14ac:dyDescent="0.3">
      <c r="A419" s="54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 x14ac:dyDescent="0.3">
      <c r="A420" s="54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 x14ac:dyDescent="0.3">
      <c r="A421" s="54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 x14ac:dyDescent="0.3">
      <c r="A422" s="54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 x14ac:dyDescent="0.3">
      <c r="A423" s="54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 x14ac:dyDescent="0.3">
      <c r="A424" s="54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 x14ac:dyDescent="0.3">
      <c r="A425" s="54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 x14ac:dyDescent="0.3">
      <c r="A426" s="54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 x14ac:dyDescent="0.3">
      <c r="A427" s="54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 x14ac:dyDescent="0.3">
      <c r="A428" s="54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 x14ac:dyDescent="0.3">
      <c r="A429" s="54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 x14ac:dyDescent="0.3">
      <c r="A430" s="54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 x14ac:dyDescent="0.3">
      <c r="A431" s="54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 x14ac:dyDescent="0.3">
      <c r="A432" s="54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 x14ac:dyDescent="0.3">
      <c r="A433" s="54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 x14ac:dyDescent="0.3">
      <c r="A434" s="54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 x14ac:dyDescent="0.3">
      <c r="A435" s="54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 x14ac:dyDescent="0.3">
      <c r="A436" s="54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 x14ac:dyDescent="0.3">
      <c r="A437" s="54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 x14ac:dyDescent="0.3">
      <c r="A438" s="54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 x14ac:dyDescent="0.3">
      <c r="A439" s="54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 x14ac:dyDescent="0.3">
      <c r="A440" s="54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 x14ac:dyDescent="0.3">
      <c r="A441" s="54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 x14ac:dyDescent="0.3">
      <c r="A442" s="54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 x14ac:dyDescent="0.3">
      <c r="A443" s="54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 x14ac:dyDescent="0.3">
      <c r="A444" s="54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 x14ac:dyDescent="0.3">
      <c r="A445" s="54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 x14ac:dyDescent="0.3">
      <c r="A446" s="54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 x14ac:dyDescent="0.3">
      <c r="A447" s="54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 x14ac:dyDescent="0.3">
      <c r="A448" s="54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 x14ac:dyDescent="0.3">
      <c r="A449" s="54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 x14ac:dyDescent="0.3">
      <c r="A450" s="54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 x14ac:dyDescent="0.3">
      <c r="A451" s="54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 x14ac:dyDescent="0.3">
      <c r="A452" s="54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 x14ac:dyDescent="0.3">
      <c r="A453" s="54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 x14ac:dyDescent="0.3">
      <c r="A454" s="54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 x14ac:dyDescent="0.3">
      <c r="A455" s="54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 x14ac:dyDescent="0.3">
      <c r="A456" s="54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 x14ac:dyDescent="0.3">
      <c r="A457" s="54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 x14ac:dyDescent="0.3">
      <c r="A458" s="54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 x14ac:dyDescent="0.3">
      <c r="A459" s="54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 x14ac:dyDescent="0.3">
      <c r="A460" s="54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 x14ac:dyDescent="0.3">
      <c r="A461" s="54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 x14ac:dyDescent="0.3">
      <c r="A462" s="54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 x14ac:dyDescent="0.3">
      <c r="A463" s="54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 x14ac:dyDescent="0.3">
      <c r="A464" s="54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 x14ac:dyDescent="0.3">
      <c r="A465" s="54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 x14ac:dyDescent="0.3">
      <c r="A466" s="54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 x14ac:dyDescent="0.3">
      <c r="A467" s="54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 x14ac:dyDescent="0.3">
      <c r="A468" s="54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 x14ac:dyDescent="0.3">
      <c r="A469" s="54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 x14ac:dyDescent="0.3">
      <c r="A470" s="54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 x14ac:dyDescent="0.3">
      <c r="A471" s="54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 x14ac:dyDescent="0.3">
      <c r="A472" s="54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 x14ac:dyDescent="0.3">
      <c r="A473" s="54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 x14ac:dyDescent="0.3">
      <c r="A474" s="54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 x14ac:dyDescent="0.3">
      <c r="A475" s="54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 x14ac:dyDescent="0.3">
      <c r="A476" s="54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 x14ac:dyDescent="0.3">
      <c r="A477" s="54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 x14ac:dyDescent="0.3">
      <c r="A478" s="54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 x14ac:dyDescent="0.3">
      <c r="A479" s="54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 x14ac:dyDescent="0.3">
      <c r="A480" s="54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 x14ac:dyDescent="0.3">
      <c r="A481" s="54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 x14ac:dyDescent="0.3">
      <c r="A482" s="54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 x14ac:dyDescent="0.3">
      <c r="A483" s="54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 x14ac:dyDescent="0.3">
      <c r="A484" s="54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 x14ac:dyDescent="0.3">
      <c r="A485" s="54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 x14ac:dyDescent="0.3">
      <c r="A486" s="54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 x14ac:dyDescent="0.3">
      <c r="A487" s="54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 x14ac:dyDescent="0.3">
      <c r="A488" s="54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 x14ac:dyDescent="0.3">
      <c r="A489" s="54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 x14ac:dyDescent="0.3">
      <c r="A490" s="54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 x14ac:dyDescent="0.3">
      <c r="A491" s="54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 x14ac:dyDescent="0.3">
      <c r="A492" s="54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 x14ac:dyDescent="0.3">
      <c r="A493" s="54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 x14ac:dyDescent="0.3">
      <c r="A494" s="54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 x14ac:dyDescent="0.3">
      <c r="A495" s="54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 x14ac:dyDescent="0.3">
      <c r="A496" s="54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 x14ac:dyDescent="0.3">
      <c r="A497" s="54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 x14ac:dyDescent="0.3">
      <c r="A498" s="54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 x14ac:dyDescent="0.3">
      <c r="A499" s="54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 x14ac:dyDescent="0.3">
      <c r="A500" s="54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 x14ac:dyDescent="0.3">
      <c r="A501" s="54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 x14ac:dyDescent="0.3">
      <c r="A502" s="54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 x14ac:dyDescent="0.3">
      <c r="A503" s="54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 x14ac:dyDescent="0.3">
      <c r="A504" s="54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 x14ac:dyDescent="0.3">
      <c r="A505" s="54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 x14ac:dyDescent="0.3">
      <c r="A506" s="54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 x14ac:dyDescent="0.3">
      <c r="A507" s="54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 x14ac:dyDescent="0.3">
      <c r="A508" s="54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 x14ac:dyDescent="0.3">
      <c r="A509" s="54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 x14ac:dyDescent="0.3">
      <c r="A510" s="54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 x14ac:dyDescent="0.3">
      <c r="A511" s="54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 x14ac:dyDescent="0.3">
      <c r="A512" s="54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 x14ac:dyDescent="0.3">
      <c r="A513" s="54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 x14ac:dyDescent="0.3">
      <c r="A514" s="54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 x14ac:dyDescent="0.3">
      <c r="A515" s="54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 x14ac:dyDescent="0.3">
      <c r="A516" s="54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 x14ac:dyDescent="0.3">
      <c r="A517" s="54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 x14ac:dyDescent="0.3">
      <c r="A518" s="54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 x14ac:dyDescent="0.3">
      <c r="A519" s="54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 x14ac:dyDescent="0.3">
      <c r="A520" s="54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 x14ac:dyDescent="0.3">
      <c r="A521" s="54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 x14ac:dyDescent="0.3">
      <c r="A522" s="54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 x14ac:dyDescent="0.3">
      <c r="A523" s="54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 x14ac:dyDescent="0.3">
      <c r="A524" s="54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 x14ac:dyDescent="0.3">
      <c r="A525" s="54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 x14ac:dyDescent="0.3">
      <c r="A526" s="54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 x14ac:dyDescent="0.3">
      <c r="A527" s="54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 x14ac:dyDescent="0.3">
      <c r="A528" s="54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 x14ac:dyDescent="0.3">
      <c r="A529" s="54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 x14ac:dyDescent="0.3">
      <c r="A530" s="54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 x14ac:dyDescent="0.3">
      <c r="A531" s="54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 x14ac:dyDescent="0.3">
      <c r="A532" s="54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 x14ac:dyDescent="0.3">
      <c r="A533" s="54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 x14ac:dyDescent="0.3">
      <c r="A534" s="54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 x14ac:dyDescent="0.3">
      <c r="A535" s="54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 x14ac:dyDescent="0.3">
      <c r="A536" s="54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 x14ac:dyDescent="0.3">
      <c r="A537" s="54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 x14ac:dyDescent="0.3">
      <c r="A538" s="54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 x14ac:dyDescent="0.3">
      <c r="A539" s="54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 x14ac:dyDescent="0.3">
      <c r="A540" s="54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 x14ac:dyDescent="0.3">
      <c r="A541" s="54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 x14ac:dyDescent="0.3">
      <c r="A542" s="54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 x14ac:dyDescent="0.3">
      <c r="A543" s="54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 x14ac:dyDescent="0.3">
      <c r="A544" s="54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 x14ac:dyDescent="0.3">
      <c r="A545" s="54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 x14ac:dyDescent="0.3">
      <c r="A546" s="54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 x14ac:dyDescent="0.3">
      <c r="A547" s="54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 x14ac:dyDescent="0.3">
      <c r="A548" s="54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 x14ac:dyDescent="0.3">
      <c r="A549" s="54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 x14ac:dyDescent="0.3">
      <c r="A550" s="54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 x14ac:dyDescent="0.3">
      <c r="A551" s="54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 x14ac:dyDescent="0.3">
      <c r="A552" s="54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 x14ac:dyDescent="0.3">
      <c r="A553" s="54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 x14ac:dyDescent="0.3">
      <c r="A554" s="54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 x14ac:dyDescent="0.3">
      <c r="A555" s="54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 x14ac:dyDescent="0.3">
      <c r="A556" s="54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 x14ac:dyDescent="0.3">
      <c r="A557" s="54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 x14ac:dyDescent="0.3">
      <c r="A558" s="54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 x14ac:dyDescent="0.3">
      <c r="A559" s="54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 x14ac:dyDescent="0.3">
      <c r="A560" s="54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 x14ac:dyDescent="0.3">
      <c r="A561" s="54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 x14ac:dyDescent="0.3">
      <c r="A562" s="54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 x14ac:dyDescent="0.3">
      <c r="A563" s="54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 x14ac:dyDescent="0.3">
      <c r="A564" s="54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 x14ac:dyDescent="0.3">
      <c r="A565" s="54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 x14ac:dyDescent="0.3">
      <c r="A566" s="54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 x14ac:dyDescent="0.3">
      <c r="A567" s="54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 x14ac:dyDescent="0.3">
      <c r="A568" s="54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 x14ac:dyDescent="0.3">
      <c r="A569" s="54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 x14ac:dyDescent="0.3">
      <c r="A570" s="54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 x14ac:dyDescent="0.3">
      <c r="A571" s="54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 x14ac:dyDescent="0.3">
      <c r="A572" s="54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 x14ac:dyDescent="0.3">
      <c r="A573" s="54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 x14ac:dyDescent="0.3">
      <c r="A574" s="54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 x14ac:dyDescent="0.3">
      <c r="A575" s="54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 x14ac:dyDescent="0.3">
      <c r="A576" s="54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 x14ac:dyDescent="0.3">
      <c r="A577" s="54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 x14ac:dyDescent="0.3">
      <c r="A578" s="54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 x14ac:dyDescent="0.3">
      <c r="A579" s="54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 x14ac:dyDescent="0.3">
      <c r="A580" s="54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 x14ac:dyDescent="0.3">
      <c r="A581" s="54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 x14ac:dyDescent="0.3">
      <c r="A582" s="54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 x14ac:dyDescent="0.3">
      <c r="A583" s="54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 x14ac:dyDescent="0.3">
      <c r="A584" s="54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 x14ac:dyDescent="0.3">
      <c r="A585" s="54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 x14ac:dyDescent="0.3">
      <c r="A586" s="54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 x14ac:dyDescent="0.3">
      <c r="A587" s="54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 x14ac:dyDescent="0.3">
      <c r="A588" s="54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 x14ac:dyDescent="0.3">
      <c r="A589" s="54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 x14ac:dyDescent="0.3">
      <c r="A590" s="54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 x14ac:dyDescent="0.3">
      <c r="A591" s="54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 x14ac:dyDescent="0.3">
      <c r="A592" s="54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 x14ac:dyDescent="0.3">
      <c r="A593" s="54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 x14ac:dyDescent="0.3">
      <c r="A594" s="54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 x14ac:dyDescent="0.3">
      <c r="A595" s="54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 x14ac:dyDescent="0.3">
      <c r="A596" s="54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 x14ac:dyDescent="0.3">
      <c r="A597" s="54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 x14ac:dyDescent="0.3">
      <c r="A598" s="54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 x14ac:dyDescent="0.3">
      <c r="A599" s="54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 x14ac:dyDescent="0.3">
      <c r="A600" s="54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 x14ac:dyDescent="0.3">
      <c r="A601" s="54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 x14ac:dyDescent="0.3">
      <c r="A602" s="54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 x14ac:dyDescent="0.3">
      <c r="A603" s="54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 x14ac:dyDescent="0.3">
      <c r="A604" s="54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 x14ac:dyDescent="0.3">
      <c r="A605" s="54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 x14ac:dyDescent="0.3">
      <c r="A606" s="54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 x14ac:dyDescent="0.3">
      <c r="A607" s="54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 x14ac:dyDescent="0.3">
      <c r="A608" s="54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 x14ac:dyDescent="0.3">
      <c r="A609" s="54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 x14ac:dyDescent="0.3">
      <c r="A610" s="54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 x14ac:dyDescent="0.3">
      <c r="A611" s="54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 x14ac:dyDescent="0.3">
      <c r="A612" s="54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 x14ac:dyDescent="0.3">
      <c r="A613" s="54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 x14ac:dyDescent="0.3">
      <c r="A614" s="54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 x14ac:dyDescent="0.3">
      <c r="A615" s="54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 x14ac:dyDescent="0.3">
      <c r="A616" s="54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 x14ac:dyDescent="0.3">
      <c r="A617" s="54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 x14ac:dyDescent="0.3">
      <c r="A618" s="54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 x14ac:dyDescent="0.3">
      <c r="A619" s="54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 x14ac:dyDescent="0.3">
      <c r="A620" s="54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 x14ac:dyDescent="0.3">
      <c r="A621" s="54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 x14ac:dyDescent="0.3">
      <c r="A622" s="54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 x14ac:dyDescent="0.3">
      <c r="A623" s="54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 x14ac:dyDescent="0.3">
      <c r="A624" s="54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 x14ac:dyDescent="0.3">
      <c r="A625" s="54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 x14ac:dyDescent="0.3">
      <c r="A626" s="54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 x14ac:dyDescent="0.3">
      <c r="A627" s="54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 x14ac:dyDescent="0.3">
      <c r="A628" s="54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 x14ac:dyDescent="0.3">
      <c r="A629" s="54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 x14ac:dyDescent="0.3">
      <c r="A630" s="54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 x14ac:dyDescent="0.3">
      <c r="A631" s="54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customHeight="1" x14ac:dyDescent="0.3">
      <c r="A632" s="54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customHeight="1" x14ac:dyDescent="0.3">
      <c r="A633" s="54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 customHeight="1" x14ac:dyDescent="0.3">
      <c r="A634" s="54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 customHeight="1" x14ac:dyDescent="0.3">
      <c r="A635" s="54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4.25" customHeight="1" x14ac:dyDescent="0.3">
      <c r="A636" s="54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4.25" customHeight="1" x14ac:dyDescent="0.3">
      <c r="A637" s="54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4.25" customHeight="1" x14ac:dyDescent="0.3">
      <c r="A638" s="54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4.25" customHeight="1" x14ac:dyDescent="0.3">
      <c r="A639" s="54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4.25" customHeight="1" x14ac:dyDescent="0.3">
      <c r="A640" s="54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4.25" customHeight="1" x14ac:dyDescent="0.3">
      <c r="A641" s="54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4.25" customHeight="1" x14ac:dyDescent="0.3">
      <c r="A642" s="54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4.25" customHeight="1" x14ac:dyDescent="0.3">
      <c r="A643" s="54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4.25" customHeight="1" x14ac:dyDescent="0.3">
      <c r="A644" s="54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4.25" customHeight="1" x14ac:dyDescent="0.3">
      <c r="A645" s="54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4.25" customHeight="1" x14ac:dyDescent="0.3">
      <c r="A646" s="54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4.25" customHeight="1" x14ac:dyDescent="0.3">
      <c r="A647" s="54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4.25" customHeight="1" x14ac:dyDescent="0.3">
      <c r="A648" s="54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4.25" customHeight="1" x14ac:dyDescent="0.3">
      <c r="A649" s="54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4.25" customHeight="1" x14ac:dyDescent="0.3">
      <c r="A650" s="54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4.25" customHeight="1" x14ac:dyDescent="0.3">
      <c r="A651" s="54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4.25" customHeight="1" x14ac:dyDescent="0.3">
      <c r="A652" s="54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4.25" customHeight="1" x14ac:dyDescent="0.3">
      <c r="A653" s="54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4.25" customHeight="1" x14ac:dyDescent="0.3">
      <c r="A654" s="54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</sheetData>
  <sheetProtection algorithmName="SHA-512" hashValue="u7m7pxMTSMVd1/HaO6DSxnnWwwQGz7mmBzC8jYcG8/1GAKOPe8w4vkKz7DjSKNLnXEJzhuXYtkgse9yihObSlw==" saltValue="izPz+d/t4jTurIa5eoTEXA==" spinCount="100000" sheet="1" objects="1" scenarios="1"/>
  <mergeCells count="14">
    <mergeCell ref="A39:F39"/>
    <mergeCell ref="A38:E38"/>
    <mergeCell ref="F38:G38"/>
    <mergeCell ref="A1:G1"/>
    <mergeCell ref="A2:G2"/>
    <mergeCell ref="A3:G3"/>
    <mergeCell ref="A5:G5"/>
    <mergeCell ref="A6:G6"/>
    <mergeCell ref="C8:G8"/>
    <mergeCell ref="C34:D34"/>
    <mergeCell ref="C35:D35"/>
    <mergeCell ref="B36:D36"/>
    <mergeCell ref="C33:D33"/>
    <mergeCell ref="A8:B8"/>
  </mergeCells>
  <phoneticPr fontId="25" type="noConversion"/>
  <pageMargins left="0.70866141732283472" right="0.70866141732283472" top="1.3779527559055118" bottom="0.98425196850393704" header="0.31496062992125984" footer="0.31496062992125984"/>
  <pageSetup paperSize="9" scale="62" fitToHeight="10" orientation="portrait" r:id="rId1"/>
  <headerFooter>
    <oddHeader>&amp;L&amp;G</oddHeader>
    <oddFooter>&amp;L&amp;G&amp;C&amp;P de &amp;N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PROPOSICIÓN ECONÓMICA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apere128</cp:lastModifiedBy>
  <cp:lastPrinted>2023-07-04T09:05:46Z</cp:lastPrinted>
  <dcterms:created xsi:type="dcterms:W3CDTF">2019-12-12T10:58:27Z</dcterms:created>
  <dcterms:modified xsi:type="dcterms:W3CDTF">2026-02-09T14:16:42Z</dcterms:modified>
</cp:coreProperties>
</file>