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lma\SSMM-SSGG\Expedientes\2025\GST25-0164 Servicios postales\1 Pliegos\"/>
    </mc:Choice>
  </mc:AlternateContent>
  <xr:revisionPtr revIDLastSave="0" documentId="13_ncr:1_{8FE2DB3A-0A1D-4959-AD62-2C7BC964BDB5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PROPOSICIÓN ECONÓMICA" sheetId="1" r:id="rId1"/>
  </sheets>
  <definedNames>
    <definedName name="_xlnm.Print_Area" localSheetId="0">'PROPOSICIÓN ECONÓMICA'!$A$1:$G$67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3" i="1" l="1"/>
  <c r="F62" i="1"/>
  <c r="G62" i="1" l="1"/>
  <c r="E62" i="1"/>
  <c r="E59" i="1" l="1"/>
  <c r="G59" i="1"/>
  <c r="D14" i="1"/>
  <c r="E58" i="1" l="1"/>
  <c r="G58" i="1"/>
  <c r="E60" i="1"/>
  <c r="G60" i="1"/>
  <c r="G57" i="1"/>
  <c r="E57" i="1"/>
  <c r="G56" i="1"/>
  <c r="E56" i="1"/>
  <c r="E54" i="1"/>
  <c r="G54" i="1"/>
  <c r="G53" i="1"/>
  <c r="E53" i="1"/>
  <c r="G51" i="1"/>
  <c r="E51" i="1"/>
  <c r="G50" i="1"/>
  <c r="E50" i="1"/>
  <c r="G47" i="1"/>
  <c r="E47" i="1"/>
  <c r="G46" i="1"/>
  <c r="E46" i="1"/>
  <c r="G44" i="1"/>
  <c r="E44" i="1"/>
  <c r="G43" i="1"/>
  <c r="E43" i="1"/>
  <c r="G41" i="1"/>
  <c r="E41" i="1"/>
  <c r="G40" i="1"/>
  <c r="E40" i="1"/>
  <c r="G37" i="1"/>
  <c r="E37" i="1"/>
  <c r="G36" i="1"/>
  <c r="E36" i="1"/>
  <c r="G34" i="1"/>
  <c r="E34" i="1"/>
  <c r="G33" i="1"/>
  <c r="E33" i="1"/>
  <c r="G31" i="1"/>
  <c r="E31" i="1"/>
  <c r="G30" i="1"/>
  <c r="E30" i="1"/>
  <c r="G27" i="1"/>
  <c r="E27" i="1"/>
  <c r="G26" i="1"/>
  <c r="E26" i="1"/>
  <c r="G24" i="1"/>
  <c r="E24" i="1"/>
  <c r="G23" i="1"/>
  <c r="E23" i="1"/>
  <c r="G21" i="1"/>
  <c r="G20" i="1"/>
  <c r="E21" i="1"/>
  <c r="E20" i="1"/>
  <c r="D16" i="1"/>
  <c r="G16" i="1" s="1"/>
  <c r="D15" i="1"/>
  <c r="G15" i="1" s="1"/>
  <c r="E15" i="1" l="1"/>
  <c r="E16" i="1"/>
  <c r="E14" i="1" l="1"/>
  <c r="G14" i="1" l="1"/>
  <c r="G63" i="1" l="1"/>
  <c r="F65" i="1" s="1"/>
</calcChain>
</file>

<file path=xl/sharedStrings.xml><?xml version="1.0" encoding="utf-8"?>
<sst xmlns="http://schemas.openxmlformats.org/spreadsheetml/2006/main" count="82" uniqueCount="58">
  <si>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</si>
  <si>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</si>
  <si>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</si>
  <si>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</si>
  <si>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</si>
  <si>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</si>
  <si>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</si>
  <si>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</si>
  <si>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</si>
  <si>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</si>
  <si>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</si>
  <si>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</si>
  <si>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CARTAS Y TARJETAS NACIONALES (CORREO ORDINARIO)</t>
  </si>
  <si>
    <t>FRANQUEO DE CARTAS</t>
  </si>
  <si>
    <t>2.1</t>
  </si>
  <si>
    <t>SERVICIO DE VALIJAS</t>
  </si>
  <si>
    <t>Valija de Palma - Alcúdia (anual)</t>
  </si>
  <si>
    <t>Valija de Palma - Maó (anual)</t>
  </si>
  <si>
    <t>Valija de Palma - Eivissa (anual)</t>
  </si>
  <si>
    <t>2.1.1</t>
  </si>
  <si>
    <t>DESTINO LOCAL</t>
  </si>
  <si>
    <t>DESTINO D1 GRANDES CIUDADES</t>
  </si>
  <si>
    <t xml:space="preserve">DESTINO D2 RESTO </t>
  </si>
  <si>
    <t>2.1.2</t>
  </si>
  <si>
    <t>2.1.3</t>
  </si>
  <si>
    <t>2.2</t>
  </si>
  <si>
    <t>2.2.1</t>
  </si>
  <si>
    <t>2.2.2</t>
  </si>
  <si>
    <t>2.2.3</t>
  </si>
  <si>
    <t>2.3</t>
  </si>
  <si>
    <t>2.3.1</t>
  </si>
  <si>
    <t>DESTINO ZONA 1</t>
  </si>
  <si>
    <t>2.3.2</t>
  </si>
  <si>
    <t>2.4</t>
  </si>
  <si>
    <t>2.4.1</t>
  </si>
  <si>
    <t>CARTAS Y TARJETAS INTERNACIONALES CERTIFICADA</t>
  </si>
  <si>
    <t>2.3.3</t>
  </si>
  <si>
    <t>2.5</t>
  </si>
  <si>
    <t>Importe fijo</t>
  </si>
  <si>
    <t>Por cada página adicional</t>
  </si>
  <si>
    <t>2.6</t>
  </si>
  <si>
    <t>VALORES AÑADIDOS</t>
  </si>
  <si>
    <t>Retorno de Información básico</t>
  </si>
  <si>
    <t>Aviso de Recibo nacional</t>
  </si>
  <si>
    <t>Aviso de Recibo internacional</t>
  </si>
  <si>
    <t>Prueba Entrega Electrónica (Custodia 60 meses)</t>
  </si>
  <si>
    <t>Gestión de Entrega de Notificaciones (Ley 39/2015)</t>
  </si>
  <si>
    <t>CARTAS NACIONALES CERTIFICADAS</t>
  </si>
  <si>
    <t>SERVICIOS POSTALES DE LA AUTORIDAD PORTUARIA DE BALEARES</t>
  </si>
  <si>
    <t>BUROFAX</t>
  </si>
  <si>
    <t>Hasta 20 gramos normalizadas y no normalizadas</t>
  </si>
  <si>
    <t>Más de 20 hasta 50 gramos</t>
  </si>
  <si>
    <t>NOTIFICACIONES</t>
  </si>
  <si>
    <t>2.7</t>
  </si>
  <si>
    <t>FRANQUEOS NO CONTEMPLADOS</t>
  </si>
  <si>
    <t>Franqueos no contemplados</t>
  </si>
  <si>
    <t>Expediente GST25-0164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</si>
  <si>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  <r>
      <rPr>
        <i/>
        <sz val="11"/>
        <color rgb="FFFF0000"/>
        <rFont val="Calibri"/>
        <family val="2"/>
        <scheme val="minor"/>
      </rPr>
      <t>(ya incorpora los 5.038,11 € de partida de franqueos no contemplados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</si>
</sst>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63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/>
    </xf>
    <xf numFmtId="0" fontId="8" fillId="4" borderId="13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wrapText="1"/>
    </xf>
    <xf numFmtId="0" fontId="0" fillId="0" borderId="0" xfId="0" applyAlignment="1" applyProtection="1">
      <alignment horizontal="center"/>
    </xf>
    <xf numFmtId="0" fontId="6" fillId="4" borderId="14" xfId="0" applyFont="1" applyFill="1" applyBorder="1" applyAlignment="1">
      <alignment vertical="center" wrapText="1"/>
    </xf>
    <xf numFmtId="0" fontId="8" fillId="4" borderId="14" xfId="0" applyFont="1" applyFill="1" applyBorder="1" applyAlignment="1">
      <alignment horizontal="center" vertical="center" wrapText="1"/>
    </xf>
    <xf numFmtId="4" fontId="8" fillId="4" borderId="14" xfId="0" applyNumberFormat="1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vertical="center" wrapText="1"/>
    </xf>
    <xf numFmtId="2" fontId="9" fillId="2" borderId="14" xfId="0" applyNumberFormat="1" applyFont="1" applyFill="1" applyBorder="1" applyAlignment="1">
      <alignment vertical="center" wrapText="1"/>
    </xf>
    <xf numFmtId="164" fontId="9" fillId="2" borderId="14" xfId="0" applyNumberFormat="1" applyFont="1" applyFill="1" applyBorder="1" applyAlignment="1">
      <alignment vertical="center" wrapText="1"/>
    </xf>
    <xf numFmtId="164" fontId="9" fillId="2" borderId="15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7" xfId="0" applyNumberFormat="1" applyFont="1" applyFill="1" applyBorder="1" applyAlignment="1" applyProtection="1">
      <alignment horizontal="center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FCD67751-C280-4FDD-BE82-27ED058D0E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67"/>
  <sheetViews>
    <sheetView tabSelected="1" view="pageBreakPreview" zoomScaleNormal="100" zoomScaleSheetLayoutView="100" workbookViewId="0">
      <selection activeCell="B43" sqref="B43"/>
    </sheetView>
  </sheetViews>
  <sheetFormatPr baseColWidth="10" defaultColWidth="11.44140625" defaultRowHeight="14.4" x14ac:dyDescent="0.3"/>
  <cols>
    <col min="1" max="1" width="7.21875" style="31" customWidth="1"/>
    <col min="2" max="2" width="52.5546875" style="1" customWidth="1"/>
    <col min="3" max="6" width="14.5546875" style="1" customWidth="1"/>
    <col min="7" max="7" width="16.109375" style="1" customWidth="1"/>
    <col min="8" max="8" width="11.44140625" style="1"/>
    <col min="9" max="22" width="11.44140625" style="17"/>
    <col min="23" max="16384" width="11.44140625" style="1"/>
  </cols>
  <sheetData>
    <row r="1" spans="1:12" ht="15" customHeight="1" x14ac:dyDescent="0.3">
      <c r="A1" s="41" t="s">
        <v>0</v>
      </c>
      <c r="B1" s="42"/>
      <c r="C1" s="42"/>
      <c r="D1" s="42"/>
      <c r="E1" s="42"/>
      <c r="F1" s="42"/>
      <c r="G1" s="43"/>
    </row>
    <row r="2" spans="1:12" ht="18.75" customHeight="1" x14ac:dyDescent="0.3">
      <c r="A2" s="44" t="s">
        <v>48</v>
      </c>
      <c r="B2" s="45"/>
      <c r="C2" s="45"/>
      <c r="D2" s="45"/>
      <c r="E2" s="45"/>
      <c r="F2" s="45"/>
      <c r="G2" s="46"/>
    </row>
    <row r="3" spans="1:12" ht="15.75" customHeight="1" thickBot="1" x14ac:dyDescent="0.35">
      <c r="A3" s="47" t="s">
        <v>56</v>
      </c>
      <c r="B3" s="48"/>
      <c r="C3" s="48"/>
      <c r="D3" s="48"/>
      <c r="E3" s="48"/>
      <c r="F3" s="48"/>
      <c r="G3" s="49"/>
    </row>
    <row r="4" spans="1:12" x14ac:dyDescent="0.3">
      <c r="A4" s="28"/>
      <c r="B4" s="2"/>
      <c r="C4" s="2"/>
      <c r="D4" s="2"/>
      <c r="E4" s="2"/>
      <c r="F4" s="2"/>
      <c r="G4" s="2"/>
    </row>
    <row r="5" spans="1:12" ht="15.75" customHeight="1" x14ac:dyDescent="0.3">
      <c r="A5" s="50" t="s">
        <v>11</v>
      </c>
      <c r="B5" s="50"/>
      <c r="C5" s="50"/>
      <c r="D5" s="50"/>
      <c r="E5" s="50"/>
      <c r="F5" s="50"/>
      <c r="G5" s="50"/>
    </row>
    <row r="6" spans="1:12" x14ac:dyDescent="0.3">
      <c r="A6" s="51" t="s">
        <v>1</v>
      </c>
      <c r="B6" s="51"/>
      <c r="C6" s="51"/>
      <c r="D6" s="51"/>
      <c r="E6" s="51"/>
      <c r="F6" s="51"/>
      <c r="G6" s="51"/>
    </row>
    <row r="7" spans="1:12" ht="15" thickBot="1" x14ac:dyDescent="0.35">
      <c r="A7" s="28"/>
      <c r="B7" s="2"/>
      <c r="C7" s="2"/>
      <c r="D7" s="2"/>
      <c r="E7" s="2"/>
      <c r="F7" s="2"/>
      <c r="G7" s="2"/>
    </row>
    <row r="8" spans="1:12" ht="15" customHeight="1" x14ac:dyDescent="0.3">
      <c r="A8" s="56" t="s">
        <v>2</v>
      </c>
      <c r="B8" s="56"/>
      <c r="C8" s="57"/>
      <c r="D8" s="58"/>
      <c r="E8" s="58"/>
      <c r="F8" s="58"/>
      <c r="G8" s="59"/>
    </row>
    <row r="9" spans="1:12" ht="15.75" customHeight="1" thickBot="1" x14ac:dyDescent="0.35">
      <c r="A9" s="56"/>
      <c r="B9" s="56"/>
      <c r="C9" s="60"/>
      <c r="D9" s="61"/>
      <c r="E9" s="61"/>
      <c r="F9" s="61"/>
      <c r="G9" s="62"/>
    </row>
    <row r="10" spans="1:12" ht="15.75" customHeight="1" x14ac:dyDescent="0.3">
      <c r="A10" s="26"/>
      <c r="B10" s="22"/>
      <c r="C10" s="23"/>
      <c r="D10" s="23"/>
      <c r="E10" s="23"/>
      <c r="F10" s="23"/>
      <c r="G10" s="23"/>
    </row>
    <row r="11" spans="1:12" ht="15" thickBot="1" x14ac:dyDescent="0.35">
      <c r="A11" s="28"/>
      <c r="B11" s="2"/>
      <c r="C11" s="2"/>
      <c r="D11" s="2"/>
      <c r="E11" s="2"/>
      <c r="F11" s="2"/>
      <c r="G11" s="2"/>
    </row>
    <row r="12" spans="1:12" ht="29.4" thickBot="1" x14ac:dyDescent="0.35">
      <c r="A12" s="4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J12" s="18"/>
      <c r="L12" s="18"/>
    </row>
    <row r="13" spans="1:12" x14ac:dyDescent="0.3">
      <c r="A13" s="29">
        <v>1</v>
      </c>
      <c r="B13" s="6" t="s">
        <v>15</v>
      </c>
      <c r="C13" s="7"/>
      <c r="D13" s="21"/>
      <c r="E13" s="7"/>
      <c r="F13" s="7"/>
      <c r="G13" s="8"/>
      <c r="J13" s="18"/>
      <c r="L13" s="18"/>
    </row>
    <row r="14" spans="1:12" x14ac:dyDescent="0.3">
      <c r="A14" s="5"/>
      <c r="B14" s="9" t="s">
        <v>16</v>
      </c>
      <c r="C14" s="10">
        <v>1</v>
      </c>
      <c r="D14" s="11">
        <f>200*12</f>
        <v>2400</v>
      </c>
      <c r="E14" s="11">
        <f t="shared" ref="E14:E21" si="0">ROUND(C14*D14,2)</f>
        <v>2400</v>
      </c>
      <c r="F14" s="20"/>
      <c r="G14" s="12">
        <f t="shared" ref="G14:G21" si="1">IF(F14&gt;D14,F14/0,ROUND(C14*F14,2))</f>
        <v>0</v>
      </c>
      <c r="J14" s="18"/>
      <c r="L14" s="18"/>
    </row>
    <row r="15" spans="1:12" x14ac:dyDescent="0.3">
      <c r="A15" s="5"/>
      <c r="B15" s="9" t="s">
        <v>17</v>
      </c>
      <c r="C15" s="10">
        <v>1</v>
      </c>
      <c r="D15" s="11">
        <f>200*12</f>
        <v>2400</v>
      </c>
      <c r="E15" s="11">
        <f t="shared" si="0"/>
        <v>2400</v>
      </c>
      <c r="F15" s="20"/>
      <c r="G15" s="12">
        <f t="shared" si="1"/>
        <v>0</v>
      </c>
      <c r="J15" s="18"/>
      <c r="L15" s="18"/>
    </row>
    <row r="16" spans="1:12" x14ac:dyDescent="0.3">
      <c r="A16" s="5"/>
      <c r="B16" s="9" t="s">
        <v>18</v>
      </c>
      <c r="C16" s="10">
        <v>1</v>
      </c>
      <c r="D16" s="11">
        <f>200*12</f>
        <v>2400</v>
      </c>
      <c r="E16" s="11">
        <f t="shared" si="0"/>
        <v>2400</v>
      </c>
      <c r="F16" s="20"/>
      <c r="G16" s="12">
        <f t="shared" si="1"/>
        <v>0</v>
      </c>
      <c r="J16" s="18"/>
      <c r="L16" s="18"/>
    </row>
    <row r="17" spans="1:12" x14ac:dyDescent="0.3">
      <c r="A17" s="29">
        <v>2</v>
      </c>
      <c r="B17" s="6" t="s">
        <v>13</v>
      </c>
      <c r="C17" s="7"/>
      <c r="D17" s="21"/>
      <c r="E17" s="7"/>
      <c r="F17" s="7"/>
      <c r="G17" s="8"/>
      <c r="J17" s="18"/>
      <c r="L17" s="18"/>
    </row>
    <row r="18" spans="1:12" x14ac:dyDescent="0.3">
      <c r="A18" s="27" t="s">
        <v>14</v>
      </c>
      <c r="B18" s="6" t="s">
        <v>12</v>
      </c>
      <c r="C18" s="7"/>
      <c r="D18" s="21"/>
      <c r="E18" s="7"/>
      <c r="F18" s="7"/>
      <c r="G18" s="8"/>
      <c r="J18" s="18"/>
      <c r="L18" s="18"/>
    </row>
    <row r="19" spans="1:12" x14ac:dyDescent="0.3">
      <c r="A19" s="27" t="s">
        <v>19</v>
      </c>
      <c r="B19" s="6" t="s">
        <v>20</v>
      </c>
      <c r="C19" s="7"/>
      <c r="D19" s="21"/>
      <c r="E19" s="7"/>
      <c r="F19" s="7"/>
      <c r="G19" s="8"/>
      <c r="J19" s="18"/>
      <c r="L19" s="18"/>
    </row>
    <row r="20" spans="1:12" x14ac:dyDescent="0.3">
      <c r="A20" s="5"/>
      <c r="B20" s="9" t="s">
        <v>50</v>
      </c>
      <c r="C20" s="10">
        <v>100</v>
      </c>
      <c r="D20" s="11">
        <v>0.97899999999999998</v>
      </c>
      <c r="E20" s="11">
        <f t="shared" si="0"/>
        <v>97.9</v>
      </c>
      <c r="F20" s="20"/>
      <c r="G20" s="12">
        <f t="shared" si="1"/>
        <v>0</v>
      </c>
      <c r="J20" s="18"/>
      <c r="L20" s="18"/>
    </row>
    <row r="21" spans="1:12" x14ac:dyDescent="0.3">
      <c r="A21" s="5"/>
      <c r="B21" s="9" t="s">
        <v>51</v>
      </c>
      <c r="C21" s="10">
        <v>40</v>
      </c>
      <c r="D21" s="11">
        <v>1.1330000000000002</v>
      </c>
      <c r="E21" s="11">
        <f t="shared" si="0"/>
        <v>45.32</v>
      </c>
      <c r="F21" s="20"/>
      <c r="G21" s="12">
        <f t="shared" si="1"/>
        <v>0</v>
      </c>
      <c r="J21" s="18"/>
      <c r="L21" s="18"/>
    </row>
    <row r="22" spans="1:12" x14ac:dyDescent="0.3">
      <c r="A22" s="27" t="s">
        <v>23</v>
      </c>
      <c r="B22" s="6" t="s">
        <v>21</v>
      </c>
      <c r="C22" s="7"/>
      <c r="D22" s="21"/>
      <c r="E22" s="7"/>
      <c r="F22" s="7"/>
      <c r="G22" s="8"/>
      <c r="J22" s="18"/>
      <c r="L22" s="18"/>
    </row>
    <row r="23" spans="1:12" x14ac:dyDescent="0.3">
      <c r="A23" s="5"/>
      <c r="B23" s="9" t="s">
        <v>50</v>
      </c>
      <c r="C23" s="10">
        <v>100</v>
      </c>
      <c r="D23" s="11">
        <v>0.97900000000000009</v>
      </c>
      <c r="E23" s="11">
        <f t="shared" ref="E23:E24" si="2">ROUND(C23*D23,2)</f>
        <v>97.9</v>
      </c>
      <c r="F23" s="20"/>
      <c r="G23" s="12">
        <f t="shared" ref="G23:G24" si="3">IF(F23&gt;D23,F23/0,ROUND(C23*F23,2))</f>
        <v>0</v>
      </c>
      <c r="J23" s="18"/>
      <c r="L23" s="18"/>
    </row>
    <row r="24" spans="1:12" x14ac:dyDescent="0.3">
      <c r="A24" s="5"/>
      <c r="B24" s="9" t="s">
        <v>51</v>
      </c>
      <c r="C24" s="10">
        <v>40</v>
      </c>
      <c r="D24" s="11">
        <v>1.1330000000000002</v>
      </c>
      <c r="E24" s="11">
        <f t="shared" si="2"/>
        <v>45.32</v>
      </c>
      <c r="F24" s="20"/>
      <c r="G24" s="12">
        <f t="shared" si="3"/>
        <v>0</v>
      </c>
      <c r="J24" s="18"/>
      <c r="L24" s="18"/>
    </row>
    <row r="25" spans="1:12" x14ac:dyDescent="0.3">
      <c r="A25" s="27" t="s">
        <v>24</v>
      </c>
      <c r="B25" s="6" t="s">
        <v>22</v>
      </c>
      <c r="C25" s="7"/>
      <c r="D25" s="21"/>
      <c r="E25" s="7"/>
      <c r="F25" s="7"/>
      <c r="G25" s="8"/>
      <c r="J25" s="18"/>
      <c r="L25" s="18"/>
    </row>
    <row r="26" spans="1:12" x14ac:dyDescent="0.3">
      <c r="A26" s="5"/>
      <c r="B26" s="9" t="s">
        <v>50</v>
      </c>
      <c r="C26" s="10">
        <v>100</v>
      </c>
      <c r="D26" s="11">
        <v>0.97900000000000009</v>
      </c>
      <c r="E26" s="11">
        <f t="shared" ref="E26:E27" si="4">ROUND(C26*D26,2)</f>
        <v>97.9</v>
      </c>
      <c r="F26" s="20"/>
      <c r="G26" s="12">
        <f t="shared" ref="G26:G27" si="5">IF(F26&gt;D26,F26/0,ROUND(C26*F26,2))</f>
        <v>0</v>
      </c>
      <c r="J26" s="18"/>
      <c r="L26" s="18"/>
    </row>
    <row r="27" spans="1:12" x14ac:dyDescent="0.3">
      <c r="A27" s="5"/>
      <c r="B27" s="9" t="s">
        <v>51</v>
      </c>
      <c r="C27" s="10">
        <v>40</v>
      </c>
      <c r="D27" s="11">
        <v>1.1330000000000002</v>
      </c>
      <c r="E27" s="11">
        <f t="shared" si="4"/>
        <v>45.32</v>
      </c>
      <c r="F27" s="20"/>
      <c r="G27" s="12">
        <f t="shared" si="5"/>
        <v>0</v>
      </c>
      <c r="J27" s="18"/>
      <c r="L27" s="18"/>
    </row>
    <row r="28" spans="1:12" x14ac:dyDescent="0.3">
      <c r="A28" s="27" t="s">
        <v>25</v>
      </c>
      <c r="B28" s="6" t="s">
        <v>47</v>
      </c>
      <c r="C28" s="7"/>
      <c r="D28" s="21"/>
      <c r="E28" s="7"/>
      <c r="F28" s="7"/>
      <c r="G28" s="8"/>
      <c r="J28" s="18"/>
      <c r="L28" s="18"/>
    </row>
    <row r="29" spans="1:12" x14ac:dyDescent="0.3">
      <c r="A29" s="27" t="s">
        <v>26</v>
      </c>
      <c r="B29" s="6" t="s">
        <v>20</v>
      </c>
      <c r="C29" s="7"/>
      <c r="D29" s="21"/>
      <c r="E29" s="7"/>
      <c r="F29" s="7"/>
      <c r="G29" s="8"/>
      <c r="J29" s="18"/>
      <c r="L29" s="18"/>
    </row>
    <row r="30" spans="1:12" x14ac:dyDescent="0.3">
      <c r="A30" s="5"/>
      <c r="B30" s="9" t="s">
        <v>50</v>
      </c>
      <c r="C30" s="10">
        <v>100</v>
      </c>
      <c r="D30" s="11">
        <v>5.8190000000000008</v>
      </c>
      <c r="E30" s="11">
        <f t="shared" ref="E30:E31" si="6">ROUND(C30*D30,2)</f>
        <v>581.9</v>
      </c>
      <c r="F30" s="20"/>
      <c r="G30" s="12">
        <f t="shared" ref="G30:G31" si="7">IF(F30&gt;D30,F30/0,ROUND(C30*F30,2))</f>
        <v>0</v>
      </c>
      <c r="J30" s="18"/>
      <c r="L30" s="18"/>
    </row>
    <row r="31" spans="1:12" x14ac:dyDescent="0.3">
      <c r="A31" s="5"/>
      <c r="B31" s="9" t="s">
        <v>51</v>
      </c>
      <c r="C31" s="10">
        <v>100</v>
      </c>
      <c r="D31" s="11">
        <v>5.9729999999999999</v>
      </c>
      <c r="E31" s="11">
        <f t="shared" si="6"/>
        <v>597.29999999999995</v>
      </c>
      <c r="F31" s="20"/>
      <c r="G31" s="12">
        <f t="shared" si="7"/>
        <v>0</v>
      </c>
      <c r="J31" s="18"/>
      <c r="L31" s="18"/>
    </row>
    <row r="32" spans="1:12" x14ac:dyDescent="0.3">
      <c r="A32" s="27" t="s">
        <v>27</v>
      </c>
      <c r="B32" s="6" t="s">
        <v>21</v>
      </c>
      <c r="C32" s="7"/>
      <c r="D32" s="21"/>
      <c r="E32" s="7"/>
      <c r="F32" s="7"/>
      <c r="G32" s="8"/>
      <c r="J32" s="18"/>
      <c r="L32" s="18"/>
    </row>
    <row r="33" spans="1:12" x14ac:dyDescent="0.3">
      <c r="A33" s="5"/>
      <c r="B33" s="9" t="s">
        <v>50</v>
      </c>
      <c r="C33" s="10">
        <v>100</v>
      </c>
      <c r="D33" s="11">
        <v>5.8190000000000008</v>
      </c>
      <c r="E33" s="11">
        <f t="shared" ref="E33:E34" si="8">ROUND(C33*D33,2)</f>
        <v>581.9</v>
      </c>
      <c r="F33" s="20"/>
      <c r="G33" s="12">
        <f t="shared" ref="G33:G34" si="9">IF(F33&gt;D33,F33/0,ROUND(C33*F33,2))</f>
        <v>0</v>
      </c>
      <c r="J33" s="18"/>
      <c r="L33" s="18"/>
    </row>
    <row r="34" spans="1:12" x14ac:dyDescent="0.3">
      <c r="A34" s="5"/>
      <c r="B34" s="9" t="s">
        <v>51</v>
      </c>
      <c r="C34" s="10">
        <v>100</v>
      </c>
      <c r="D34" s="11">
        <v>5.9729999999999999</v>
      </c>
      <c r="E34" s="11">
        <f t="shared" si="8"/>
        <v>597.29999999999995</v>
      </c>
      <c r="F34" s="20"/>
      <c r="G34" s="12">
        <f t="shared" si="9"/>
        <v>0</v>
      </c>
      <c r="J34" s="18"/>
      <c r="L34" s="18"/>
    </row>
    <row r="35" spans="1:12" x14ac:dyDescent="0.3">
      <c r="A35" s="27" t="s">
        <v>28</v>
      </c>
      <c r="B35" s="6" t="s">
        <v>22</v>
      </c>
      <c r="C35" s="7"/>
      <c r="D35" s="21"/>
      <c r="E35" s="7"/>
      <c r="F35" s="7"/>
      <c r="G35" s="8"/>
      <c r="J35" s="18"/>
      <c r="L35" s="18"/>
    </row>
    <row r="36" spans="1:12" x14ac:dyDescent="0.3">
      <c r="A36" s="5"/>
      <c r="B36" s="9" t="s">
        <v>50</v>
      </c>
      <c r="C36" s="10">
        <v>100</v>
      </c>
      <c r="D36" s="11">
        <v>5.8190000000000008</v>
      </c>
      <c r="E36" s="11">
        <f t="shared" ref="E36:E37" si="10">ROUND(C36*D36,2)</f>
        <v>581.9</v>
      </c>
      <c r="F36" s="20"/>
      <c r="G36" s="12">
        <f t="shared" ref="G36:G37" si="11">IF(F36&gt;D36,F36/0,ROUND(C36*F36,2))</f>
        <v>0</v>
      </c>
      <c r="J36" s="18"/>
      <c r="L36" s="18"/>
    </row>
    <row r="37" spans="1:12" x14ac:dyDescent="0.3">
      <c r="A37" s="5"/>
      <c r="B37" s="9" t="s">
        <v>51</v>
      </c>
      <c r="C37" s="10">
        <v>100</v>
      </c>
      <c r="D37" s="11">
        <v>5.9729999999999999</v>
      </c>
      <c r="E37" s="11">
        <f t="shared" si="10"/>
        <v>597.29999999999995</v>
      </c>
      <c r="F37" s="20"/>
      <c r="G37" s="12">
        <f t="shared" si="11"/>
        <v>0</v>
      </c>
      <c r="J37" s="18"/>
      <c r="L37" s="18"/>
    </row>
    <row r="38" spans="1:12" x14ac:dyDescent="0.3">
      <c r="A38" s="27" t="s">
        <v>29</v>
      </c>
      <c r="B38" s="6" t="s">
        <v>52</v>
      </c>
      <c r="C38" s="7"/>
      <c r="D38" s="21"/>
      <c r="E38" s="7"/>
      <c r="F38" s="7"/>
      <c r="G38" s="8"/>
      <c r="J38" s="18"/>
      <c r="L38" s="18"/>
    </row>
    <row r="39" spans="1:12" x14ac:dyDescent="0.3">
      <c r="A39" s="27" t="s">
        <v>30</v>
      </c>
      <c r="B39" s="6" t="s">
        <v>20</v>
      </c>
      <c r="C39" s="7"/>
      <c r="D39" s="21"/>
      <c r="E39" s="7"/>
      <c r="F39" s="7"/>
      <c r="G39" s="8"/>
      <c r="J39" s="18"/>
      <c r="L39" s="18"/>
    </row>
    <row r="40" spans="1:12" x14ac:dyDescent="0.3">
      <c r="A40" s="5"/>
      <c r="B40" s="9" t="s">
        <v>50</v>
      </c>
      <c r="C40" s="10">
        <v>500</v>
      </c>
      <c r="D40" s="11">
        <v>2.0350000000000001</v>
      </c>
      <c r="E40" s="11">
        <f t="shared" ref="E40:E41" si="12">ROUND(C40*D40,2)</f>
        <v>1017.5</v>
      </c>
      <c r="F40" s="20"/>
      <c r="G40" s="12">
        <f t="shared" ref="G40:G41" si="13">IF(F40&gt;D40,F40/0,ROUND(C40*F40,2))</f>
        <v>0</v>
      </c>
      <c r="J40" s="18"/>
      <c r="L40" s="18"/>
    </row>
    <row r="41" spans="1:12" x14ac:dyDescent="0.3">
      <c r="A41" s="5"/>
      <c r="B41" s="9" t="s">
        <v>51</v>
      </c>
      <c r="C41" s="10">
        <v>1500</v>
      </c>
      <c r="D41" s="11">
        <v>2.3650000000000002</v>
      </c>
      <c r="E41" s="11">
        <f t="shared" si="12"/>
        <v>3547.5</v>
      </c>
      <c r="F41" s="20"/>
      <c r="G41" s="12">
        <f t="shared" si="13"/>
        <v>0</v>
      </c>
      <c r="J41" s="18"/>
      <c r="L41" s="18"/>
    </row>
    <row r="42" spans="1:12" x14ac:dyDescent="0.3">
      <c r="A42" s="27" t="s">
        <v>32</v>
      </c>
      <c r="B42" s="6" t="s">
        <v>21</v>
      </c>
      <c r="C42" s="7"/>
      <c r="D42" s="21"/>
      <c r="E42" s="7"/>
      <c r="F42" s="7"/>
      <c r="G42" s="8"/>
      <c r="J42" s="18"/>
      <c r="L42" s="18"/>
    </row>
    <row r="43" spans="1:12" x14ac:dyDescent="0.3">
      <c r="A43" s="5"/>
      <c r="B43" s="9" t="s">
        <v>50</v>
      </c>
      <c r="C43" s="10">
        <v>500</v>
      </c>
      <c r="D43" s="11">
        <v>2.145</v>
      </c>
      <c r="E43" s="11">
        <f t="shared" ref="E43:E44" si="14">ROUND(C43*D43,2)</f>
        <v>1072.5</v>
      </c>
      <c r="F43" s="20"/>
      <c r="G43" s="12">
        <f t="shared" ref="G43:G44" si="15">IF(F43&gt;D43,F43/0,ROUND(C43*F43,2))</f>
        <v>0</v>
      </c>
      <c r="J43" s="18"/>
      <c r="L43" s="18"/>
    </row>
    <row r="44" spans="1:12" x14ac:dyDescent="0.3">
      <c r="A44" s="5"/>
      <c r="B44" s="9" t="s">
        <v>51</v>
      </c>
      <c r="C44" s="10">
        <v>4000</v>
      </c>
      <c r="D44" s="11">
        <v>2.6950000000000003</v>
      </c>
      <c r="E44" s="11">
        <f t="shared" si="14"/>
        <v>10780</v>
      </c>
      <c r="F44" s="20"/>
      <c r="G44" s="12">
        <f t="shared" si="15"/>
        <v>0</v>
      </c>
      <c r="J44" s="18"/>
      <c r="L44" s="18"/>
    </row>
    <row r="45" spans="1:12" x14ac:dyDescent="0.3">
      <c r="A45" s="27" t="s">
        <v>36</v>
      </c>
      <c r="B45" s="6" t="s">
        <v>22</v>
      </c>
      <c r="C45" s="7"/>
      <c r="D45" s="21"/>
      <c r="E45" s="7"/>
      <c r="F45" s="7"/>
      <c r="G45" s="8"/>
      <c r="J45" s="18"/>
      <c r="L45" s="18"/>
    </row>
    <row r="46" spans="1:12" x14ac:dyDescent="0.3">
      <c r="A46" s="5"/>
      <c r="B46" s="9" t="s">
        <v>50</v>
      </c>
      <c r="C46" s="10">
        <v>500</v>
      </c>
      <c r="D46" s="11">
        <v>2.64</v>
      </c>
      <c r="E46" s="11">
        <f t="shared" ref="E46:E47" si="16">ROUND(C46*D46,2)</f>
        <v>1320</v>
      </c>
      <c r="F46" s="20"/>
      <c r="G46" s="12">
        <f t="shared" ref="G46:G47" si="17">IF(F46&gt;D46,F46/0,ROUND(C46*F46,2))</f>
        <v>0</v>
      </c>
      <c r="J46" s="18"/>
      <c r="L46" s="18"/>
    </row>
    <row r="47" spans="1:12" x14ac:dyDescent="0.3">
      <c r="A47" s="5"/>
      <c r="B47" s="9" t="s">
        <v>51</v>
      </c>
      <c r="C47" s="10">
        <v>4000</v>
      </c>
      <c r="D47" s="11">
        <v>3.08</v>
      </c>
      <c r="E47" s="11">
        <f t="shared" si="16"/>
        <v>12320</v>
      </c>
      <c r="F47" s="20"/>
      <c r="G47" s="12">
        <f t="shared" si="17"/>
        <v>0</v>
      </c>
      <c r="J47" s="18"/>
      <c r="L47" s="18"/>
    </row>
    <row r="48" spans="1:12" x14ac:dyDescent="0.3">
      <c r="A48" s="27" t="s">
        <v>33</v>
      </c>
      <c r="B48" s="6" t="s">
        <v>35</v>
      </c>
      <c r="C48" s="7"/>
      <c r="D48" s="21"/>
      <c r="E48" s="7"/>
      <c r="F48" s="7"/>
      <c r="G48" s="8"/>
      <c r="J48" s="18"/>
      <c r="L48" s="18"/>
    </row>
    <row r="49" spans="1:12" x14ac:dyDescent="0.3">
      <c r="A49" s="27" t="s">
        <v>34</v>
      </c>
      <c r="B49" s="6" t="s">
        <v>31</v>
      </c>
      <c r="C49" s="7"/>
      <c r="D49" s="21"/>
      <c r="E49" s="7"/>
      <c r="F49" s="7"/>
      <c r="G49" s="8"/>
      <c r="J49" s="18"/>
      <c r="L49" s="18"/>
    </row>
    <row r="50" spans="1:12" x14ac:dyDescent="0.3">
      <c r="A50" s="5"/>
      <c r="B50" s="9" t="s">
        <v>50</v>
      </c>
      <c r="C50" s="10">
        <v>150</v>
      </c>
      <c r="D50" s="11">
        <v>7.4800000000000013</v>
      </c>
      <c r="E50" s="11">
        <f t="shared" ref="E50:E51" si="18">ROUND(C50*D50,2)</f>
        <v>1122</v>
      </c>
      <c r="F50" s="20"/>
      <c r="G50" s="12">
        <f t="shared" ref="G50:G51" si="19">IF(F50&gt;D50,F50/0,ROUND(C50*F50,2))</f>
        <v>0</v>
      </c>
      <c r="J50" s="18"/>
      <c r="L50" s="18"/>
    </row>
    <row r="51" spans="1:12" x14ac:dyDescent="0.3">
      <c r="A51" s="5"/>
      <c r="B51" s="9" t="s">
        <v>51</v>
      </c>
      <c r="C51" s="10">
        <v>150</v>
      </c>
      <c r="D51" s="11">
        <v>7.8100000000000005</v>
      </c>
      <c r="E51" s="11">
        <f t="shared" si="18"/>
        <v>1171.5</v>
      </c>
      <c r="F51" s="20"/>
      <c r="G51" s="12">
        <f t="shared" si="19"/>
        <v>0</v>
      </c>
      <c r="J51" s="18"/>
      <c r="L51" s="18"/>
    </row>
    <row r="52" spans="1:12" x14ac:dyDescent="0.3">
      <c r="A52" s="27" t="s">
        <v>37</v>
      </c>
      <c r="B52" s="6" t="s">
        <v>49</v>
      </c>
      <c r="C52" s="7"/>
      <c r="D52" s="21"/>
      <c r="E52" s="7"/>
      <c r="F52" s="7"/>
      <c r="G52" s="8"/>
      <c r="J52" s="18"/>
      <c r="L52" s="18"/>
    </row>
    <row r="53" spans="1:12" x14ac:dyDescent="0.3">
      <c r="A53" s="5"/>
      <c r="B53" s="9" t="s">
        <v>38</v>
      </c>
      <c r="C53" s="10">
        <v>15</v>
      </c>
      <c r="D53" s="11">
        <v>7.6890000000000009</v>
      </c>
      <c r="E53" s="11">
        <f t="shared" ref="E53" si="20">ROUND(C53*D53,2)</f>
        <v>115.34</v>
      </c>
      <c r="F53" s="20"/>
      <c r="G53" s="12">
        <f t="shared" ref="G53:G54" si="21">IF(F53&gt;D53,F53/0,ROUND(C53*F53,2))</f>
        <v>0</v>
      </c>
      <c r="J53" s="18"/>
      <c r="L53" s="18"/>
    </row>
    <row r="54" spans="1:12" x14ac:dyDescent="0.3">
      <c r="A54" s="5"/>
      <c r="B54" s="9" t="s">
        <v>39</v>
      </c>
      <c r="C54" s="10">
        <v>100</v>
      </c>
      <c r="D54" s="11">
        <v>1.1000000000000001</v>
      </c>
      <c r="E54" s="11">
        <f>ROUND(C54*D54,2)</f>
        <v>110</v>
      </c>
      <c r="F54" s="20"/>
      <c r="G54" s="12">
        <f t="shared" si="21"/>
        <v>0</v>
      </c>
      <c r="J54" s="18"/>
      <c r="L54" s="18"/>
    </row>
    <row r="55" spans="1:12" x14ac:dyDescent="0.3">
      <c r="A55" s="27" t="s">
        <v>40</v>
      </c>
      <c r="B55" s="6" t="s">
        <v>41</v>
      </c>
      <c r="C55" s="7"/>
      <c r="D55" s="21"/>
      <c r="E55" s="7"/>
      <c r="F55" s="7"/>
      <c r="G55" s="8"/>
      <c r="J55" s="18"/>
      <c r="L55" s="18"/>
    </row>
    <row r="56" spans="1:12" x14ac:dyDescent="0.3">
      <c r="A56" s="5"/>
      <c r="B56" s="9" t="s">
        <v>42</v>
      </c>
      <c r="C56" s="10">
        <v>8000</v>
      </c>
      <c r="D56" s="11">
        <v>0.8580000000000001</v>
      </c>
      <c r="E56" s="11">
        <f t="shared" ref="E56" si="22">ROUND(C56*D56,2)</f>
        <v>6864</v>
      </c>
      <c r="F56" s="20"/>
      <c r="G56" s="12">
        <f t="shared" ref="G56" si="23">IF(F56&gt;D56,F56/0,ROUND(C56*F56,2))</f>
        <v>0</v>
      </c>
      <c r="J56" s="18"/>
      <c r="L56" s="18"/>
    </row>
    <row r="57" spans="1:12" x14ac:dyDescent="0.3">
      <c r="A57" s="5"/>
      <c r="B57" s="9" t="s">
        <v>43</v>
      </c>
      <c r="C57" s="10">
        <v>4000</v>
      </c>
      <c r="D57" s="11">
        <v>2.4200000000000004</v>
      </c>
      <c r="E57" s="11">
        <f>ROUND(C57*D57,2)</f>
        <v>9680</v>
      </c>
      <c r="F57" s="20"/>
      <c r="G57" s="12">
        <f>IF(F57&gt;D57,F57/0,ROUND(C57*F57,2))</f>
        <v>0</v>
      </c>
      <c r="J57" s="18"/>
      <c r="L57" s="18"/>
    </row>
    <row r="58" spans="1:12" x14ac:dyDescent="0.3">
      <c r="A58" s="5"/>
      <c r="B58" s="9" t="s">
        <v>44</v>
      </c>
      <c r="C58" s="10">
        <v>4000</v>
      </c>
      <c r="D58" s="11">
        <v>2.3650000000000002</v>
      </c>
      <c r="E58" s="11">
        <f>ROUND(C58*D58,2)</f>
        <v>9460</v>
      </c>
      <c r="F58" s="20"/>
      <c r="G58" s="12">
        <f>IF(F58&gt;D58,F58/0,ROUND(C58*F58,2))</f>
        <v>0</v>
      </c>
      <c r="J58" s="18"/>
      <c r="L58" s="18"/>
    </row>
    <row r="59" spans="1:12" x14ac:dyDescent="0.3">
      <c r="A59" s="5"/>
      <c r="B59" s="9" t="s">
        <v>45</v>
      </c>
      <c r="C59" s="10">
        <v>1000</v>
      </c>
      <c r="D59" s="11">
        <v>1.0780000000000001</v>
      </c>
      <c r="E59" s="11">
        <f t="shared" ref="E59:E60" si="24">ROUND(C59*D59,2)</f>
        <v>1078</v>
      </c>
      <c r="F59" s="20"/>
      <c r="G59" s="12">
        <f t="shared" ref="G59:G60" si="25">IF(F59&gt;D59,F59/0,ROUND(C59*F59,2))</f>
        <v>0</v>
      </c>
      <c r="J59" s="18"/>
      <c r="L59" s="18"/>
    </row>
    <row r="60" spans="1:12" x14ac:dyDescent="0.3">
      <c r="A60" s="5"/>
      <c r="B60" s="9" t="s">
        <v>46</v>
      </c>
      <c r="C60" s="10">
        <v>8000</v>
      </c>
      <c r="D60" s="11">
        <v>2.508</v>
      </c>
      <c r="E60" s="11">
        <f t="shared" si="24"/>
        <v>20064</v>
      </c>
      <c r="F60" s="20"/>
      <c r="G60" s="12">
        <f t="shared" si="25"/>
        <v>0</v>
      </c>
      <c r="J60" s="18"/>
      <c r="L60" s="18"/>
    </row>
    <row r="61" spans="1:12" x14ac:dyDescent="0.3">
      <c r="A61" s="27" t="s">
        <v>53</v>
      </c>
      <c r="B61" s="32" t="s">
        <v>54</v>
      </c>
      <c r="C61" s="33"/>
      <c r="D61" s="34"/>
      <c r="E61" s="33"/>
      <c r="F61" s="33"/>
      <c r="G61" s="35"/>
      <c r="J61" s="18"/>
      <c r="L61" s="18"/>
    </row>
    <row r="62" spans="1:12" ht="15" thickBot="1" x14ac:dyDescent="0.35">
      <c r="A62" s="36"/>
      <c r="B62" s="37" t="s">
        <v>55</v>
      </c>
      <c r="C62" s="38">
        <v>1</v>
      </c>
      <c r="D62" s="39">
        <v>5038.1099999999997</v>
      </c>
      <c r="E62" s="39">
        <f t="shared" ref="E62" si="26">ROUND(C62*D62,2)</f>
        <v>5038.1099999999997</v>
      </c>
      <c r="F62" s="39">
        <f>+D62</f>
        <v>5038.1099999999997</v>
      </c>
      <c r="G62" s="40">
        <f>IF(F62&gt;D62,F62/0,ROUND(C62*F62,2))</f>
        <v>5038.1099999999997</v>
      </c>
      <c r="J62" s="18"/>
      <c r="L62" s="18"/>
    </row>
    <row r="63" spans="1:12" ht="19.5" customHeight="1" x14ac:dyDescent="0.3">
      <c r="A63" s="16"/>
      <c r="B63" s="16"/>
      <c r="C63" s="16"/>
      <c r="D63" s="16"/>
      <c r="E63" s="13">
        <f>SUM(E14:E62)</f>
        <v>95927.709999999992</v>
      </c>
      <c r="F63" s="14"/>
      <c r="G63" s="15">
        <f>IF(SUM(G14:G62)=5038.11,0,SUM(G14:G62))</f>
        <v>0</v>
      </c>
      <c r="J63" s="19"/>
    </row>
    <row r="64" spans="1:12" ht="15" thickBot="1" x14ac:dyDescent="0.35">
      <c r="A64" s="16"/>
      <c r="B64" s="16"/>
      <c r="C64" s="16"/>
      <c r="D64" s="16"/>
      <c r="E64" s="16"/>
      <c r="F64" s="16"/>
      <c r="G64" s="16"/>
    </row>
    <row r="65" spans="1:7" ht="16.2" thickBot="1" x14ac:dyDescent="0.35">
      <c r="A65" s="53" t="s">
        <v>10</v>
      </c>
      <c r="B65" s="53"/>
      <c r="C65" s="53"/>
      <c r="D65" s="53"/>
      <c r="E65" s="53"/>
      <c r="F65" s="54">
        <f>IF(G63&lt;=95927.71,G63,"ERROR: Límite superado")</f>
        <v>0</v>
      </c>
      <c r="G65" s="55"/>
    </row>
    <row r="66" spans="1:7" ht="31.95" customHeight="1" x14ac:dyDescent="0.3">
      <c r="A66" s="52" t="s">
        <v>57</v>
      </c>
      <c r="B66" s="52"/>
      <c r="C66" s="52"/>
      <c r="D66" s="52"/>
      <c r="E66" s="52"/>
      <c r="F66" s="52"/>
      <c r="G66" s="24"/>
    </row>
    <row r="67" spans="1:7" ht="70.5" customHeight="1" x14ac:dyDescent="0.3">
      <c r="A67" s="30"/>
      <c r="B67" s="25"/>
      <c r="C67" s="25"/>
      <c r="D67" s="25"/>
      <c r="E67" s="25"/>
      <c r="F67" s="25"/>
      <c r="G67" s="24"/>
    </row>
  </sheetData>
  <sheetProtection algorithmName="SHA-512" hashValue="MuDtZT1U+hwLFR6b7LR4FxktZdjLO4cA4Fh2RCpEQ8vyRSY6kMnUQ4Vp6eO1jL/G8f+4HiRhhKqCTGd2JqzXPQ==" saltValue="MJum4vYk3rg0n9NA5S+4/g==" spinCount="100000" sheet="1" objects="1" scenarios="1"/>
  <mergeCells count="10">
    <mergeCell ref="A66:F66"/>
    <mergeCell ref="A65:E65"/>
    <mergeCell ref="F65:G65"/>
    <mergeCell ref="A8:B9"/>
    <mergeCell ref="C8:G9"/>
    <mergeCell ref="A1:G1"/>
    <mergeCell ref="A2:G2"/>
    <mergeCell ref="A3:G3"/>
    <mergeCell ref="A5:G5"/>
    <mergeCell ref="A6:G6"/>
  </mergeCells>
  <phoneticPr fontId="14" type="noConversion"/>
  <printOptions horizontalCentered="1" verticalCentered="1"/>
  <pageMargins left="0.70866141732283472" right="0.70866141732283472" top="1.1417322834645669" bottom="0.74803149606299213" header="0.31496062992125984" footer="0.31496062992125984"/>
  <pageSetup paperSize="9" scale="65" orientation="portrait" r:id="rId1"/>
  <headerFooter>
    <oddHeader>&amp;L&amp;G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2026-03-20T12:36:44Z</cp:lastPrinted>
  <dcterms:created xsi:type="dcterms:W3CDTF">2019-12-12T10:58:27Z</dcterms:created>
  <dcterms:modified xsi:type="dcterms:W3CDTF">2026-05-07T10:12:41Z</dcterms:modified>
</cp:coreProperties>
</file>