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1ª Revisión Limpieza lámina de agua\"/>
    </mc:Choice>
  </mc:AlternateContent>
  <xr:revisionPtr revIDLastSave="0" documentId="13_ncr:1_{063532FD-616C-4158-B567-16E0E406EF8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0" i="1" l="1"/>
  <c r="G47" i="1"/>
  <c r="G46" i="1"/>
  <c r="G44" i="1"/>
  <c r="G43" i="1"/>
  <c r="G42" i="1"/>
  <c r="G40" i="1"/>
  <c r="G38" i="1"/>
  <c r="G37" i="1"/>
  <c r="G36" i="1"/>
  <c r="G35" i="1"/>
  <c r="G33" i="1"/>
  <c r="G31" i="1"/>
  <c r="G29" i="1"/>
  <c r="G26" i="1"/>
  <c r="G24" i="1"/>
  <c r="G22" i="1"/>
  <c r="G20" i="1"/>
  <c r="G18" i="1"/>
  <c r="G15" i="1"/>
  <c r="G14" i="1"/>
  <c r="G61" i="1" l="1"/>
  <c r="G62" i="1"/>
  <c r="E63" i="1"/>
  <c r="E62" i="1"/>
  <c r="E61" i="1"/>
  <c r="G63" i="1"/>
  <c r="G60" i="1"/>
  <c r="E60" i="1"/>
  <c r="G51" i="1" l="1"/>
  <c r="E51" i="1"/>
  <c r="F53" i="1" l="1"/>
</calcChain>
</file>

<file path=xl/sharedStrings.xml><?xml version="1.0" encoding="utf-8"?>
<sst xmlns="http://schemas.openxmlformats.org/spreadsheetml/2006/main" count="100" uniqueCount="98">
  <si>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</si>
  <si>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</si>
  <si>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</si>
  <si>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</si>
  <si>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</si>
  <si>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</si>
  <si>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</si>
  <si>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</si>
  <si>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</si>
  <si>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</si>
  <si>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</si>
  <si>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</si>
  <si>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</si>
  <si>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02.01</t>
  </si>
  <si>
    <t>03.01</t>
  </si>
  <si>
    <t>Informe mensual</t>
  </si>
  <si>
    <t>04.01</t>
  </si>
  <si>
    <t>04.02</t>
  </si>
  <si>
    <t>05.01</t>
  </si>
  <si>
    <t>Los costes de mano de obra ofertados se mantendrán inalterables durante la vigencia del contrato</t>
  </si>
  <si>
    <t>01.02</t>
  </si>
  <si>
    <t>Limpieza aguas abrigadas</t>
  </si>
  <si>
    <t>03.02</t>
  </si>
  <si>
    <t>Depósito 1000 l</t>
  </si>
  <si>
    <t>Skimmer</t>
  </si>
  <si>
    <t>Bomba para skimmer</t>
  </si>
  <si>
    <t>Recogida de residuo sumergido</t>
  </si>
  <si>
    <t>Limpieza de orilla y cantil</t>
  </si>
  <si>
    <t>Revisión e informe inicial</t>
  </si>
  <si>
    <t>Revisión trimestral</t>
  </si>
  <si>
    <t>Limpieza de equipamiento</t>
  </si>
  <si>
    <t>Gestión residuos sin clasificar</t>
  </si>
  <si>
    <t>Gestión hidrocarburos</t>
  </si>
  <si>
    <t>Expediente GST25-0148</t>
  </si>
  <si>
    <t>COSTE DE MANO DE OBRA PARA TRABAJOS A JUSTIFICAR</t>
  </si>
  <si>
    <t>COSTE HORA DE MANO DE OBRA PARA TRABAJOS A JUSTIFICAR</t>
  </si>
  <si>
    <t>Técnico</t>
  </si>
  <si>
    <t>Patrón portuario</t>
  </si>
  <si>
    <t>Marinero</t>
  </si>
  <si>
    <t>Administrativo</t>
  </si>
  <si>
    <t xml:space="preserve">El licitador introducirá el coste de mano de obra que se utilizará para la estimación del coste de los trabajos a justificar. No podrá ser, en ningún caso, inferior al establecido en el convenio laboral vigente. 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</si>
  <si>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40.000,00 € de trabajos a justificar que se mantienen inalterables)</t>
    </r>
  </si>
  <si>
    <t>Lote 1: Puerto de Alcúdia</t>
  </si>
  <si>
    <t>LIMPIEZA DE AGUAS ABRIGADAS DE LOS PUERTOS DE ALCÚDIA Y MAÓ</t>
  </si>
  <si>
    <t>INICIO DEL SERVICIO</t>
  </si>
  <si>
    <t>Etiquetado de elementos</t>
  </si>
  <si>
    <t>TRABAJOS PROGRAMADOS</t>
  </si>
  <si>
    <t>INFORMES</t>
  </si>
  <si>
    <t>LIMPIEZA DE LÁMINA DE AGUA</t>
  </si>
  <si>
    <t>LIMPIEZA DE CANTILES y ORILLAS</t>
  </si>
  <si>
    <t>MANTENIMIENTO EQUIPOS LUCHA CONTRA LA CONTAMINACIÓN</t>
  </si>
  <si>
    <t>INVENTARIO MATERIAL FUNGIBLE LUCHA CONTRA LA CONTAMINACIÓN</t>
  </si>
  <si>
    <t>Revisión trimestral inventario</t>
  </si>
  <si>
    <t>TRABAJOS NO PROGRAMADOS</t>
  </si>
  <si>
    <t>LIMPIEZA PUNTUAL LÁMINA DE AGUA</t>
  </si>
  <si>
    <t>Limpieza de lámina de agua NO programada</t>
  </si>
  <si>
    <t>LIMPIEZA PUNTUAL CANTILES y ORILLAS</t>
  </si>
  <si>
    <t>Limpieza de cantil y orilla NO programada</t>
  </si>
  <si>
    <t>RECOGIDA DE RESIDUOS SUMERGIDOS</t>
  </si>
  <si>
    <t>MANTENIMIENTO CORRECTIVO EQUIPOS LUCHA CONTRA LA CONTAMINACIÓN</t>
  </si>
  <si>
    <t>Barrera de contención</t>
  </si>
  <si>
    <t>Alfombrilla de protección</t>
  </si>
  <si>
    <t>Equipo de fondeo</t>
  </si>
  <si>
    <t>TRABAJOS DE LUCHA CONTRA LA CONTAMINACIÓN</t>
  </si>
  <si>
    <t>Lucha contra la contaminación</t>
  </si>
  <si>
    <t>GESTIÓN DE RESIDUOS</t>
  </si>
  <si>
    <t>VARIOS</t>
  </si>
  <si>
    <t>Partida alzada a justificar</t>
  </si>
  <si>
    <t>Tasas de ocupación</t>
  </si>
  <si>
    <t>01</t>
  </si>
  <si>
    <t>02</t>
  </si>
  <si>
    <t>02.01.01</t>
  </si>
  <si>
    <t>02.02</t>
  </si>
  <si>
    <t>02.02.01</t>
  </si>
  <si>
    <t>02.03</t>
  </si>
  <si>
    <t>02.03.01</t>
  </si>
  <si>
    <t>02.04</t>
  </si>
  <si>
    <t>02.04.01</t>
  </si>
  <si>
    <t>02.05</t>
  </si>
  <si>
    <t>02.05.01</t>
  </si>
  <si>
    <t>03</t>
  </si>
  <si>
    <t>03.01.01</t>
  </si>
  <si>
    <t>03.02.01</t>
  </si>
  <si>
    <t>03.03</t>
  </si>
  <si>
    <t>03.03.01</t>
  </si>
  <si>
    <t>03.04</t>
  </si>
  <si>
    <t>03.04.01</t>
  </si>
  <si>
    <t>03.04.02</t>
  </si>
  <si>
    <t>03.04.03</t>
  </si>
  <si>
    <t>03.04.04</t>
  </si>
  <si>
    <t>03.05</t>
  </si>
  <si>
    <t>03.05.01</t>
  </si>
  <si>
    <t>03.06</t>
  </si>
  <si>
    <t>03.06.01</t>
  </si>
  <si>
    <t>03.06.02</t>
  </si>
  <si>
    <t>03.06.03</t>
  </si>
  <si>
    <t>04</t>
  </si>
  <si>
    <t>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</si>
</sst>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  <font>
      <b/>
      <i/>
      <sz val="14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0" tint="-0.34998626667073579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4" fillId="0" borderId="6"/>
    <xf numFmtId="0" fontId="3" fillId="0" borderId="6"/>
    <xf numFmtId="0" fontId="2" fillId="0" borderId="6"/>
    <xf numFmtId="0" fontId="1" fillId="0" borderId="6"/>
  </cellStyleXfs>
  <cellXfs count="95">
    <xf numFmtId="0" fontId="0" fillId="0" borderId="0" xfId="0" applyFont="1" applyAlignment="1"/>
    <xf numFmtId="0" fontId="7" fillId="0" borderId="0" xfId="0" applyFont="1"/>
    <xf numFmtId="0" fontId="7" fillId="2" borderId="4" xfId="0" applyFont="1" applyFill="1" applyBorder="1"/>
    <xf numFmtId="4" fontId="14" fillId="0" borderId="0" xfId="0" applyNumberFormat="1" applyFont="1" applyAlignment="1">
      <alignment vertical="top"/>
    </xf>
    <xf numFmtId="2" fontId="15" fillId="2" borderId="5" xfId="0" applyNumberFormat="1" applyFont="1" applyFill="1" applyBorder="1" applyAlignment="1">
      <alignment vertical="center" wrapText="1"/>
    </xf>
    <xf numFmtId="164" fontId="15" fillId="2" borderId="5" xfId="0" applyNumberFormat="1" applyFont="1" applyFill="1" applyBorder="1" applyAlignment="1">
      <alignment vertical="center" wrapText="1"/>
    </xf>
    <xf numFmtId="49" fontId="14" fillId="0" borderId="0" xfId="0" applyNumberFormat="1" applyFont="1" applyAlignment="1">
      <alignment vertical="top" wrapText="1"/>
    </xf>
    <xf numFmtId="0" fontId="7" fillId="2" borderId="2" xfId="0" applyFont="1" applyFill="1" applyBorder="1"/>
    <xf numFmtId="0" fontId="7" fillId="2" borderId="15" xfId="0" applyFont="1" applyFill="1" applyBorder="1"/>
    <xf numFmtId="0" fontId="7" fillId="2" borderId="6" xfId="0" applyFont="1" applyFill="1" applyBorder="1"/>
    <xf numFmtId="0" fontId="7" fillId="2" borderId="11" xfId="0" applyFont="1" applyFill="1" applyBorder="1"/>
    <xf numFmtId="0" fontId="7" fillId="2" borderId="13" xfId="0" applyFont="1" applyFill="1" applyBorder="1"/>
    <xf numFmtId="164" fontId="15" fillId="2" borderId="16" xfId="0" applyNumberFormat="1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164" fontId="15" fillId="3" borderId="5" xfId="0" applyNumberFormat="1" applyFont="1" applyFill="1" applyBorder="1" applyAlignment="1" applyProtection="1">
      <alignment vertical="center" wrapText="1"/>
      <protection locked="0"/>
    </xf>
    <xf numFmtId="0" fontId="13" fillId="2" borderId="22" xfId="0" applyFont="1" applyFill="1" applyBorder="1" applyAlignment="1">
      <alignment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2" fontId="21" fillId="4" borderId="20" xfId="0" applyNumberFormat="1" applyFont="1" applyFill="1" applyBorder="1" applyAlignment="1">
      <alignment vertical="center" wrapText="1"/>
    </xf>
    <xf numFmtId="164" fontId="15" fillId="4" borderId="20" xfId="0" applyNumberFormat="1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2" fontId="15" fillId="2" borderId="20" xfId="0" applyNumberFormat="1" applyFont="1" applyFill="1" applyBorder="1" applyAlignment="1">
      <alignment vertical="center" wrapText="1"/>
    </xf>
    <xf numFmtId="164" fontId="15" fillId="2" borderId="20" xfId="0" applyNumberFormat="1" applyFont="1" applyFill="1" applyBorder="1" applyAlignment="1">
      <alignment vertical="center" wrapText="1"/>
    </xf>
    <xf numFmtId="164" fontId="15" fillId="3" borderId="20" xfId="0" applyNumberFormat="1" applyFont="1" applyFill="1" applyBorder="1" applyAlignment="1" applyProtection="1">
      <alignment vertical="center" wrapText="1"/>
      <protection locked="0"/>
    </xf>
    <xf numFmtId="164" fontId="15" fillId="2" borderId="26" xfId="0" applyNumberFormat="1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4" fontId="16" fillId="2" borderId="24" xfId="0" applyNumberFormat="1" applyFont="1" applyFill="1" applyBorder="1" applyAlignment="1">
      <alignment vertical="center" wrapText="1"/>
    </xf>
    <xf numFmtId="164" fontId="16" fillId="5" borderId="24" xfId="0" applyNumberFormat="1" applyFont="1" applyFill="1" applyBorder="1" applyAlignment="1">
      <alignment vertical="center" wrapText="1"/>
    </xf>
    <xf numFmtId="0" fontId="0" fillId="0" borderId="0" xfId="0"/>
    <xf numFmtId="0" fontId="24" fillId="2" borderId="6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left" wrapText="1"/>
    </xf>
    <xf numFmtId="0" fontId="19" fillId="8" borderId="27" xfId="0" applyFont="1" applyFill="1" applyBorder="1" applyAlignment="1">
      <alignment horizontal="left"/>
    </xf>
    <xf numFmtId="0" fontId="7" fillId="8" borderId="28" xfId="0" applyFont="1" applyFill="1" applyBorder="1" applyAlignment="1">
      <alignment horizontal="center" wrapText="1"/>
    </xf>
    <xf numFmtId="0" fontId="7" fillId="8" borderId="29" xfId="0" applyFont="1" applyFill="1" applyBorder="1" applyAlignment="1">
      <alignment horizontal="center" wrapText="1"/>
    </xf>
    <xf numFmtId="0" fontId="15" fillId="2" borderId="30" xfId="0" applyFont="1" applyFill="1" applyBorder="1" applyAlignment="1">
      <alignment vertical="center" wrapText="1"/>
    </xf>
    <xf numFmtId="0" fontId="15" fillId="2" borderId="31" xfId="0" applyFont="1" applyFill="1" applyBorder="1" applyAlignment="1">
      <alignment vertical="center" wrapText="1"/>
    </xf>
    <xf numFmtId="2" fontId="15" fillId="2" borderId="32" xfId="0" applyNumberFormat="1" applyFont="1" applyFill="1" applyBorder="1" applyAlignment="1">
      <alignment vertical="center" wrapText="1"/>
    </xf>
    <xf numFmtId="164" fontId="15" fillId="2" borderId="32" xfId="0" applyNumberFormat="1" applyFont="1" applyFill="1" applyBorder="1" applyAlignment="1">
      <alignment vertical="center" wrapText="1"/>
    </xf>
    <xf numFmtId="164" fontId="15" fillId="3" borderId="32" xfId="0" applyNumberFormat="1" applyFont="1" applyFill="1" applyBorder="1" applyAlignment="1" applyProtection="1">
      <alignment vertical="center" wrapText="1"/>
      <protection locked="0"/>
    </xf>
    <xf numFmtId="164" fontId="15" fillId="2" borderId="33" xfId="0" applyNumberFormat="1" applyFont="1" applyFill="1" applyBorder="1" applyAlignment="1">
      <alignment vertical="center" wrapText="1"/>
    </xf>
    <xf numFmtId="0" fontId="20" fillId="2" borderId="6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center" wrapText="1"/>
    </xf>
    <xf numFmtId="0" fontId="7" fillId="2" borderId="19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vertical="center" wrapText="1"/>
    </xf>
    <xf numFmtId="0" fontId="6" fillId="7" borderId="11" xfId="0" applyFont="1" applyFill="1" applyBorder="1" applyAlignment="1"/>
    <xf numFmtId="0" fontId="15" fillId="2" borderId="36" xfId="0" applyFont="1" applyFill="1" applyBorder="1" applyAlignment="1">
      <alignment vertical="center" wrapText="1"/>
    </xf>
    <xf numFmtId="2" fontId="15" fillId="2" borderId="37" xfId="0" applyNumberFormat="1" applyFont="1" applyFill="1" applyBorder="1" applyAlignment="1">
      <alignment vertical="center" wrapText="1"/>
    </xf>
    <xf numFmtId="164" fontId="15" fillId="2" borderId="37" xfId="0" applyNumberFormat="1" applyFont="1" applyFill="1" applyBorder="1" applyAlignment="1">
      <alignment vertical="center" wrapText="1"/>
    </xf>
    <xf numFmtId="164" fontId="15" fillId="3" borderId="37" xfId="0" applyNumberFormat="1" applyFont="1" applyFill="1" applyBorder="1" applyAlignment="1" applyProtection="1">
      <alignment vertical="center" wrapText="1"/>
      <protection locked="0"/>
    </xf>
    <xf numFmtId="0" fontId="11" fillId="2" borderId="10" xfId="0" applyFont="1" applyFill="1" applyBorder="1" applyAlignment="1">
      <alignment horizontal="right" wrapText="1"/>
    </xf>
    <xf numFmtId="0" fontId="11" fillId="2" borderId="6" xfId="0" applyFont="1" applyFill="1" applyBorder="1" applyAlignment="1">
      <alignment horizontal="right" wrapText="1"/>
    </xf>
    <xf numFmtId="0" fontId="12" fillId="2" borderId="10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10" xfId="0" applyFont="1" applyBorder="1"/>
    <xf numFmtId="0" fontId="18" fillId="2" borderId="10" xfId="0" applyFont="1" applyFill="1" applyBorder="1" applyAlignment="1">
      <alignment horizontal="right" vertical="center" wrapText="1"/>
    </xf>
    <xf numFmtId="164" fontId="19" fillId="6" borderId="34" xfId="0" applyNumberFormat="1" applyFont="1" applyFill="1" applyBorder="1" applyAlignment="1">
      <alignment horizontal="center" vertical="center" wrapText="1"/>
    </xf>
    <xf numFmtId="0" fontId="6" fillId="0" borderId="35" xfId="0" applyFont="1" applyBorder="1"/>
    <xf numFmtId="0" fontId="5" fillId="2" borderId="7" xfId="0" applyFont="1" applyFill="1" applyBorder="1" applyAlignment="1">
      <alignment horizontal="center" wrapText="1"/>
    </xf>
    <xf numFmtId="0" fontId="6" fillId="0" borderId="8" xfId="0" applyFont="1" applyBorder="1"/>
    <xf numFmtId="0" fontId="6" fillId="0" borderId="9" xfId="0" applyFont="1" applyBorder="1"/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9" fillId="2" borderId="12" xfId="0" applyFont="1" applyFill="1" applyBorder="1" applyAlignment="1">
      <alignment horizontal="center" vertical="top" wrapText="1"/>
    </xf>
    <xf numFmtId="0" fontId="6" fillId="0" borderId="4" xfId="0" applyFont="1" applyBorder="1"/>
    <xf numFmtId="0" fontId="6" fillId="0" borderId="13" xfId="0" applyFont="1" applyBorder="1"/>
    <xf numFmtId="0" fontId="10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Protection="1">
      <protection locked="0"/>
    </xf>
    <xf numFmtId="0" fontId="6" fillId="0" borderId="15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13" xfId="0" applyFont="1" applyBorder="1" applyProtection="1">
      <protection locked="0"/>
    </xf>
    <xf numFmtId="0" fontId="9" fillId="2" borderId="10" xfId="0" applyFont="1" applyFill="1" applyBorder="1" applyAlignment="1">
      <alignment horizontal="center" vertical="center" wrapText="1"/>
    </xf>
    <xf numFmtId="0" fontId="23" fillId="0" borderId="6" xfId="0" applyFont="1" applyBorder="1"/>
    <xf numFmtId="0" fontId="23" fillId="0" borderId="11" xfId="0" applyFont="1" applyBorder="1"/>
    <xf numFmtId="0" fontId="15" fillId="9" borderId="20" xfId="0" applyFont="1" applyFill="1" applyBorder="1" applyAlignment="1">
      <alignment vertical="center" wrapText="1"/>
    </xf>
    <xf numFmtId="2" fontId="15" fillId="9" borderId="20" xfId="0" applyNumberFormat="1" applyFont="1" applyFill="1" applyBorder="1" applyAlignment="1">
      <alignment vertical="center" wrapText="1"/>
    </xf>
    <xf numFmtId="164" fontId="15" fillId="9" borderId="20" xfId="0" applyNumberFormat="1" applyFont="1" applyFill="1" applyBorder="1" applyAlignment="1">
      <alignment vertical="center" wrapText="1"/>
    </xf>
    <xf numFmtId="164" fontId="15" fillId="10" borderId="20" xfId="0" applyNumberFormat="1" applyFont="1" applyFill="1" applyBorder="1" applyAlignment="1" applyProtection="1">
      <alignment vertical="center" wrapText="1"/>
      <protection locked="0"/>
    </xf>
    <xf numFmtId="164" fontId="15" fillId="9" borderId="26" xfId="0" applyNumberFormat="1" applyFont="1" applyFill="1" applyBorder="1" applyAlignment="1">
      <alignment vertical="center" wrapText="1"/>
    </xf>
    <xf numFmtId="49" fontId="7" fillId="2" borderId="14" xfId="0" applyNumberFormat="1" applyFont="1" applyFill="1" applyBorder="1"/>
    <xf numFmtId="49" fontId="7" fillId="2" borderId="10" xfId="0" applyNumberFormat="1" applyFont="1" applyFill="1" applyBorder="1"/>
    <xf numFmtId="49" fontId="7" fillId="2" borderId="12" xfId="0" applyNumberFormat="1" applyFont="1" applyFill="1" applyBorder="1"/>
    <xf numFmtId="49" fontId="13" fillId="2" borderId="21" xfId="0" applyNumberFormat="1" applyFont="1" applyFill="1" applyBorder="1" applyAlignment="1">
      <alignment vertical="center" wrapText="1"/>
    </xf>
    <xf numFmtId="49" fontId="21" fillId="4" borderId="25" xfId="0" applyNumberFormat="1" applyFont="1" applyFill="1" applyBorder="1" applyAlignment="1">
      <alignment horizontal="center" vertical="center" wrapText="1"/>
    </xf>
    <xf numFmtId="49" fontId="15" fillId="2" borderId="25" xfId="0" applyNumberFormat="1" applyFont="1" applyFill="1" applyBorder="1" applyAlignment="1">
      <alignment horizontal="center" vertical="center" wrapText="1"/>
    </xf>
    <xf numFmtId="49" fontId="15" fillId="9" borderId="25" xfId="0" applyNumberFormat="1" applyFont="1" applyFill="1" applyBorder="1" applyAlignment="1">
      <alignment horizontal="center" vertical="center" wrapText="1"/>
    </xf>
    <xf numFmtId="49" fontId="17" fillId="2" borderId="7" xfId="0" applyNumberFormat="1" applyFont="1" applyFill="1" applyBorder="1" applyAlignment="1">
      <alignment vertical="center" wrapText="1"/>
    </xf>
    <xf numFmtId="49" fontId="7" fillId="2" borderId="10" xfId="0" applyNumberFormat="1" applyFont="1" applyFill="1" applyBorder="1" applyAlignment="1">
      <alignment horizontal="center" wrapText="1"/>
    </xf>
    <xf numFmtId="49" fontId="7" fillId="2" borderId="17" xfId="0" applyNumberFormat="1" applyFont="1" applyFill="1" applyBorder="1" applyAlignment="1">
      <alignment horizontal="center" wrapText="1"/>
    </xf>
    <xf numFmtId="49" fontId="7" fillId="0" borderId="0" xfId="0" applyNumberFormat="1" applyFont="1"/>
    <xf numFmtId="49" fontId="0" fillId="0" borderId="0" xfId="0" applyNumberFormat="1" applyFont="1" applyAlignment="1"/>
  </cellXfs>
  <cellStyles count="5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  <cellStyle name="Normal 5" xfId="4" xr:uid="{D2F48402-2555-43DD-ABA8-A471F9359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67"/>
  <sheetViews>
    <sheetView tabSelected="1" workbookViewId="0">
      <selection activeCell="G65" sqref="G65"/>
    </sheetView>
  </sheetViews>
  <sheetFormatPr baseColWidth="10" defaultColWidth="14.42578125" defaultRowHeight="15" customHeight="1" x14ac:dyDescent="0.25"/>
  <cols>
    <col min="1" max="1" width="10.7109375" style="94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59" t="s">
        <v>0</v>
      </c>
      <c r="B1" s="60"/>
      <c r="C1" s="60"/>
      <c r="D1" s="60"/>
      <c r="E1" s="60"/>
      <c r="F1" s="60"/>
      <c r="G1" s="6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62" t="s">
        <v>43</v>
      </c>
      <c r="B2" s="54"/>
      <c r="C2" s="54"/>
      <c r="D2" s="54"/>
      <c r="E2" s="54"/>
      <c r="F2" s="54"/>
      <c r="G2" s="6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75" t="s">
        <v>42</v>
      </c>
      <c r="B3" s="76"/>
      <c r="C3" s="76"/>
      <c r="D3" s="76"/>
      <c r="E3" s="76"/>
      <c r="F3" s="76"/>
      <c r="G3" s="7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">
      <c r="A4" s="64" t="s">
        <v>33</v>
      </c>
      <c r="B4" s="65"/>
      <c r="C4" s="65"/>
      <c r="D4" s="65"/>
      <c r="E4" s="65"/>
      <c r="F4" s="65"/>
      <c r="G4" s="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83"/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67" t="s">
        <v>1</v>
      </c>
      <c r="B6" s="54"/>
      <c r="C6" s="54"/>
      <c r="D6" s="54"/>
      <c r="E6" s="54"/>
      <c r="F6" s="54"/>
      <c r="G6" s="6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68" t="s">
        <v>2</v>
      </c>
      <c r="B7" s="54"/>
      <c r="C7" s="54"/>
      <c r="D7" s="54"/>
      <c r="E7" s="54"/>
      <c r="F7" s="54"/>
      <c r="G7" s="6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">
      <c r="A8" s="84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53" t="s">
        <v>3</v>
      </c>
      <c r="B9" s="54"/>
      <c r="C9" s="69"/>
      <c r="D9" s="70"/>
      <c r="E9" s="70"/>
      <c r="F9" s="70"/>
      <c r="G9" s="7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">
      <c r="A10" s="55"/>
      <c r="B10" s="54"/>
      <c r="C10" s="72"/>
      <c r="D10" s="73"/>
      <c r="E10" s="73"/>
      <c r="F10" s="73"/>
      <c r="G10" s="7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">
      <c r="A11" s="85"/>
      <c r="B11" s="2"/>
      <c r="C11" s="2"/>
      <c r="D11" s="2"/>
      <c r="E11" s="2"/>
      <c r="F11" s="2"/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25">
      <c r="A12" s="86" t="s">
        <v>4</v>
      </c>
      <c r="B12" s="16" t="s">
        <v>5</v>
      </c>
      <c r="C12" s="17" t="s">
        <v>6</v>
      </c>
      <c r="D12" s="17" t="s">
        <v>7</v>
      </c>
      <c r="E12" s="17" t="s">
        <v>8</v>
      </c>
      <c r="F12" s="17" t="s">
        <v>9</v>
      </c>
      <c r="G12" s="18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87" t="s">
        <v>69</v>
      </c>
      <c r="B13" s="19" t="s">
        <v>44</v>
      </c>
      <c r="C13" s="19"/>
      <c r="D13" s="19"/>
      <c r="E13" s="20"/>
      <c r="F13" s="20"/>
      <c r="G13" s="26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88" t="s">
        <v>12</v>
      </c>
      <c r="B14" s="21" t="s">
        <v>28</v>
      </c>
      <c r="C14" s="22">
        <v>1</v>
      </c>
      <c r="D14" s="23">
        <v>893.39</v>
      </c>
      <c r="E14" s="23">
        <v>893.39</v>
      </c>
      <c r="F14" s="24"/>
      <c r="G14" s="25">
        <f t="shared" ref="G14:G15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88" t="s">
        <v>20</v>
      </c>
      <c r="B15" s="21" t="s">
        <v>45</v>
      </c>
      <c r="C15" s="22">
        <v>1</v>
      </c>
      <c r="D15" s="23">
        <v>94.15</v>
      </c>
      <c r="E15" s="23">
        <v>94.15</v>
      </c>
      <c r="F15" s="24"/>
      <c r="G15" s="25">
        <f t="shared" si="0"/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87" t="s">
        <v>70</v>
      </c>
      <c r="B16" s="19" t="s">
        <v>46</v>
      </c>
      <c r="C16" s="19"/>
      <c r="D16" s="19"/>
      <c r="E16" s="20"/>
      <c r="F16" s="20"/>
      <c r="G16" s="26"/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89" t="s">
        <v>13</v>
      </c>
      <c r="B17" s="78" t="s">
        <v>47</v>
      </c>
      <c r="C17" s="79"/>
      <c r="D17" s="80"/>
      <c r="E17" s="80"/>
      <c r="F17" s="81"/>
      <c r="G17" s="82"/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88" t="s">
        <v>71</v>
      </c>
      <c r="B18" s="21" t="s">
        <v>15</v>
      </c>
      <c r="C18" s="22">
        <v>12</v>
      </c>
      <c r="D18" s="23">
        <v>306.02</v>
      </c>
      <c r="E18" s="23">
        <v>3672.24</v>
      </c>
      <c r="F18" s="24"/>
      <c r="G18" s="25">
        <f t="shared" ref="G18" si="1">IF(F18&gt;D18,F18/0,ROUND(C18*F18,2))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89" t="s">
        <v>72</v>
      </c>
      <c r="B19" s="78" t="s">
        <v>48</v>
      </c>
      <c r="C19" s="79"/>
      <c r="D19" s="80"/>
      <c r="E19" s="80"/>
      <c r="F19" s="81"/>
      <c r="G19" s="82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88" t="s">
        <v>73</v>
      </c>
      <c r="B20" s="21" t="s">
        <v>21</v>
      </c>
      <c r="C20" s="22">
        <v>201</v>
      </c>
      <c r="D20" s="23">
        <v>660.92</v>
      </c>
      <c r="E20" s="23">
        <v>132844.92000000001</v>
      </c>
      <c r="F20" s="24"/>
      <c r="G20" s="25">
        <f t="shared" ref="G20" si="2">IF(F20&gt;D20,F20/0,ROUND(C20*F20,2))</f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89" t="s">
        <v>74</v>
      </c>
      <c r="B21" s="78" t="s">
        <v>49</v>
      </c>
      <c r="C21" s="79"/>
      <c r="D21" s="80"/>
      <c r="E21" s="80"/>
      <c r="F21" s="81"/>
      <c r="G21" s="82"/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88" t="s">
        <v>75</v>
      </c>
      <c r="B22" s="21" t="s">
        <v>27</v>
      </c>
      <c r="C22" s="22">
        <v>201</v>
      </c>
      <c r="D22" s="23">
        <v>396.55</v>
      </c>
      <c r="E22" s="23">
        <v>79706.55</v>
      </c>
      <c r="F22" s="24"/>
      <c r="G22" s="25">
        <f t="shared" ref="G22" si="3">IF(F22&gt;D22,F22/0,ROUND(C22*F22,2))</f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89" t="s">
        <v>76</v>
      </c>
      <c r="B23" s="78" t="s">
        <v>50</v>
      </c>
      <c r="C23" s="79"/>
      <c r="D23" s="80"/>
      <c r="E23" s="80"/>
      <c r="F23" s="81"/>
      <c r="G23" s="82"/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88" t="s">
        <v>77</v>
      </c>
      <c r="B24" s="21" t="s">
        <v>29</v>
      </c>
      <c r="C24" s="22">
        <v>4</v>
      </c>
      <c r="D24" s="23">
        <v>927.95</v>
      </c>
      <c r="E24" s="23">
        <v>3711.8</v>
      </c>
      <c r="F24" s="24"/>
      <c r="G24" s="25">
        <f t="shared" ref="G24" si="4">IF(F24&gt;D24,F24/0,ROUND(C24*F24,2))</f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89" t="s">
        <v>78</v>
      </c>
      <c r="B25" s="78" t="s">
        <v>51</v>
      </c>
      <c r="C25" s="79"/>
      <c r="D25" s="80"/>
      <c r="E25" s="80"/>
      <c r="F25" s="81"/>
      <c r="G25" s="82"/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88" t="s">
        <v>79</v>
      </c>
      <c r="B26" s="21" t="s">
        <v>52</v>
      </c>
      <c r="C26" s="22">
        <v>4</v>
      </c>
      <c r="D26" s="23">
        <v>85.14</v>
      </c>
      <c r="E26" s="23">
        <v>340.56</v>
      </c>
      <c r="F26" s="24"/>
      <c r="G26" s="25">
        <f t="shared" ref="G26" si="5">IF(F26&gt;D26,F26/0,ROUND(C26*F26,2))</f>
        <v>0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87" t="s">
        <v>80</v>
      </c>
      <c r="B27" s="19" t="s">
        <v>53</v>
      </c>
      <c r="C27" s="19"/>
      <c r="D27" s="19"/>
      <c r="E27" s="20"/>
      <c r="F27" s="20"/>
      <c r="G27" s="26"/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89" t="s">
        <v>14</v>
      </c>
      <c r="B28" s="78" t="s">
        <v>54</v>
      </c>
      <c r="C28" s="79"/>
      <c r="D28" s="80"/>
      <c r="E28" s="80"/>
      <c r="F28" s="81"/>
      <c r="G28" s="82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88" t="s">
        <v>81</v>
      </c>
      <c r="B29" s="21" t="s">
        <v>55</v>
      </c>
      <c r="C29" s="22">
        <v>100</v>
      </c>
      <c r="D29" s="23">
        <v>195.73</v>
      </c>
      <c r="E29" s="23">
        <v>19573</v>
      </c>
      <c r="F29" s="24"/>
      <c r="G29" s="25">
        <f t="shared" ref="G29" si="6">IF(F29&gt;D29,F29/0,ROUND(C29*F29,2))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89" t="s">
        <v>22</v>
      </c>
      <c r="B30" s="78" t="s">
        <v>56</v>
      </c>
      <c r="C30" s="79"/>
      <c r="D30" s="80"/>
      <c r="E30" s="80"/>
      <c r="F30" s="81"/>
      <c r="G30" s="82"/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88" t="s">
        <v>82</v>
      </c>
      <c r="B31" s="21" t="s">
        <v>57</v>
      </c>
      <c r="C31" s="22">
        <v>150</v>
      </c>
      <c r="D31" s="23">
        <v>66.09</v>
      </c>
      <c r="E31" s="23">
        <v>9913.5</v>
      </c>
      <c r="F31" s="24"/>
      <c r="G31" s="25">
        <f t="shared" ref="G31" si="7">IF(F31&gt;D31,F31/0,ROUND(C31*F31,2))</f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89" t="s">
        <v>83</v>
      </c>
      <c r="B32" s="78" t="s">
        <v>58</v>
      </c>
      <c r="C32" s="79"/>
      <c r="D32" s="80"/>
      <c r="E32" s="80"/>
      <c r="F32" s="81"/>
      <c r="G32" s="82"/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88" t="s">
        <v>84</v>
      </c>
      <c r="B33" s="21" t="s">
        <v>26</v>
      </c>
      <c r="C33" s="22">
        <v>12</v>
      </c>
      <c r="D33" s="23">
        <v>2264.91</v>
      </c>
      <c r="E33" s="23">
        <v>27178.92</v>
      </c>
      <c r="F33" s="24"/>
      <c r="G33" s="25">
        <f t="shared" ref="G33" si="8">IF(F33&gt;D33,F33/0,ROUND(C33*F33,2))</f>
        <v>0</v>
      </c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89" t="s">
        <v>85</v>
      </c>
      <c r="B34" s="78" t="s">
        <v>59</v>
      </c>
      <c r="C34" s="79"/>
      <c r="D34" s="80"/>
      <c r="E34" s="80"/>
      <c r="F34" s="81"/>
      <c r="G34" s="82"/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88" t="s">
        <v>86</v>
      </c>
      <c r="B35" s="21" t="s">
        <v>30</v>
      </c>
      <c r="C35" s="22">
        <v>15</v>
      </c>
      <c r="D35" s="23">
        <v>1174.75</v>
      </c>
      <c r="E35" s="23">
        <v>17621.25</v>
      </c>
      <c r="F35" s="24"/>
      <c r="G35" s="25">
        <f t="shared" ref="G35:G38" si="9">IF(F35&gt;D35,F35/0,ROUND(C35*F35,2))</f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88" t="s">
        <v>87</v>
      </c>
      <c r="B36" s="21" t="s">
        <v>60</v>
      </c>
      <c r="C36" s="22">
        <v>2</v>
      </c>
      <c r="D36" s="23">
        <v>2313.6999999999998</v>
      </c>
      <c r="E36" s="23">
        <v>4627.3999999999996</v>
      </c>
      <c r="F36" s="24"/>
      <c r="G36" s="25">
        <f t="shared" si="9"/>
        <v>0</v>
      </c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88" t="s">
        <v>88</v>
      </c>
      <c r="B37" s="21" t="s">
        <v>61</v>
      </c>
      <c r="C37" s="22">
        <v>2</v>
      </c>
      <c r="D37" s="23">
        <v>488.65</v>
      </c>
      <c r="E37" s="23">
        <v>977.3</v>
      </c>
      <c r="F37" s="24"/>
      <c r="G37" s="25">
        <f t="shared" si="9"/>
        <v>0</v>
      </c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88" t="s">
        <v>89</v>
      </c>
      <c r="B38" s="21" t="s">
        <v>62</v>
      </c>
      <c r="C38" s="22">
        <v>1</v>
      </c>
      <c r="D38" s="23">
        <v>1233.98</v>
      </c>
      <c r="E38" s="23">
        <v>1233.98</v>
      </c>
      <c r="F38" s="24"/>
      <c r="G38" s="25">
        <f t="shared" si="9"/>
        <v>0</v>
      </c>
      <c r="H38" s="1"/>
      <c r="I38" s="1"/>
      <c r="J38" s="1"/>
      <c r="K38" s="3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89" t="s">
        <v>90</v>
      </c>
      <c r="B39" s="78" t="s">
        <v>63</v>
      </c>
      <c r="C39" s="79"/>
      <c r="D39" s="80"/>
      <c r="E39" s="80"/>
      <c r="F39" s="81"/>
      <c r="G39" s="82"/>
      <c r="H39" s="1"/>
      <c r="I39" s="1"/>
      <c r="J39" s="1"/>
      <c r="K39" s="3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88" t="s">
        <v>91</v>
      </c>
      <c r="B40" s="21" t="s">
        <v>64</v>
      </c>
      <c r="C40" s="22">
        <v>50</v>
      </c>
      <c r="D40" s="23">
        <v>195.73</v>
      </c>
      <c r="E40" s="23">
        <v>9786.5</v>
      </c>
      <c r="F40" s="24"/>
      <c r="G40" s="25">
        <f t="shared" ref="G40" si="10">IF(F40&gt;D40,F40/0,ROUND(C40*F40,2))</f>
        <v>0</v>
      </c>
      <c r="H40" s="1"/>
      <c r="I40" s="1"/>
      <c r="J40" s="1"/>
      <c r="K40" s="3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89" t="s">
        <v>92</v>
      </c>
      <c r="B41" s="78" t="s">
        <v>65</v>
      </c>
      <c r="C41" s="79"/>
      <c r="D41" s="80"/>
      <c r="E41" s="80"/>
      <c r="F41" s="81"/>
      <c r="G41" s="82"/>
      <c r="H41" s="1"/>
      <c r="I41" s="1"/>
      <c r="J41" s="1"/>
      <c r="K41" s="3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88" t="s">
        <v>93</v>
      </c>
      <c r="B42" s="21" t="s">
        <v>23</v>
      </c>
      <c r="C42" s="22">
        <v>5</v>
      </c>
      <c r="D42" s="23">
        <v>863.78</v>
      </c>
      <c r="E42" s="23">
        <v>4318.8999999999996</v>
      </c>
      <c r="F42" s="24"/>
      <c r="G42" s="25">
        <f t="shared" ref="G42:G44" si="11">IF(F42&gt;D42,F42/0,ROUND(C42*F42,2))</f>
        <v>0</v>
      </c>
      <c r="H42" s="1"/>
      <c r="I42" s="1"/>
      <c r="J42" s="1"/>
      <c r="K42" s="3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88" t="s">
        <v>94</v>
      </c>
      <c r="B43" s="21" t="s">
        <v>24</v>
      </c>
      <c r="C43" s="22">
        <v>1</v>
      </c>
      <c r="D43" s="23">
        <v>8020.83</v>
      </c>
      <c r="E43" s="23">
        <v>8020.83</v>
      </c>
      <c r="F43" s="24"/>
      <c r="G43" s="25">
        <f t="shared" si="11"/>
        <v>0</v>
      </c>
      <c r="H43" s="1"/>
      <c r="I43" s="1"/>
      <c r="J43" s="1"/>
      <c r="K43" s="3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88" t="s">
        <v>95</v>
      </c>
      <c r="B44" s="21" t="s">
        <v>25</v>
      </c>
      <c r="C44" s="22">
        <v>1</v>
      </c>
      <c r="D44" s="23">
        <v>2467.9499999999998</v>
      </c>
      <c r="E44" s="23">
        <v>2467.9499999999998</v>
      </c>
      <c r="F44" s="24"/>
      <c r="G44" s="25">
        <f t="shared" si="11"/>
        <v>0</v>
      </c>
      <c r="H44" s="1"/>
      <c r="I44" s="1"/>
      <c r="J44" s="1"/>
      <c r="K44" s="3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87" t="s">
        <v>96</v>
      </c>
      <c r="B45" s="19" t="s">
        <v>65</v>
      </c>
      <c r="C45" s="19"/>
      <c r="D45" s="19"/>
      <c r="E45" s="20"/>
      <c r="F45" s="20"/>
      <c r="G45" s="26"/>
      <c r="H45" s="1"/>
      <c r="I45" s="1"/>
      <c r="J45" s="1"/>
      <c r="K45" s="3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88" t="s">
        <v>16</v>
      </c>
      <c r="B46" s="21" t="s">
        <v>31</v>
      </c>
      <c r="C46" s="22">
        <v>210</v>
      </c>
      <c r="D46" s="23">
        <v>210.01</v>
      </c>
      <c r="E46" s="23">
        <v>44102.1</v>
      </c>
      <c r="F46" s="24"/>
      <c r="G46" s="25">
        <f t="shared" ref="G46:G47" si="12">IF(F46&gt;D46,F46/0,ROUND(C46*F46,2))</f>
        <v>0</v>
      </c>
      <c r="H46" s="1"/>
      <c r="I46" s="1"/>
      <c r="J46" s="1"/>
      <c r="K46" s="3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88" t="s">
        <v>17</v>
      </c>
      <c r="B47" s="21" t="s">
        <v>32</v>
      </c>
      <c r="C47" s="22">
        <v>20</v>
      </c>
      <c r="D47" s="23">
        <v>228.78</v>
      </c>
      <c r="E47" s="23">
        <v>4575.6000000000004</v>
      </c>
      <c r="F47" s="24"/>
      <c r="G47" s="25">
        <f t="shared" si="12"/>
        <v>0</v>
      </c>
      <c r="H47" s="1"/>
      <c r="I47" s="1"/>
      <c r="J47" s="1"/>
      <c r="K47" s="3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87" t="s">
        <v>97</v>
      </c>
      <c r="B48" s="19" t="s">
        <v>66</v>
      </c>
      <c r="C48" s="19"/>
      <c r="D48" s="19"/>
      <c r="E48" s="20"/>
      <c r="F48" s="20"/>
      <c r="G48" s="26"/>
      <c r="H48" s="1"/>
      <c r="I48" s="1"/>
      <c r="J48" s="1"/>
      <c r="K48" s="3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88" t="s">
        <v>18</v>
      </c>
      <c r="B49" s="21" t="s">
        <v>67</v>
      </c>
      <c r="C49" s="22">
        <v>1</v>
      </c>
      <c r="D49" s="23">
        <v>40000</v>
      </c>
      <c r="E49" s="23">
        <v>40000</v>
      </c>
      <c r="F49" s="23"/>
      <c r="G49" s="25">
        <v>40000</v>
      </c>
      <c r="H49" s="1"/>
      <c r="I49" s="1"/>
      <c r="J49" s="1"/>
      <c r="K49" s="3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thickBot="1" x14ac:dyDescent="0.3">
      <c r="A50" s="88" t="s">
        <v>18</v>
      </c>
      <c r="B50" s="21" t="s">
        <v>68</v>
      </c>
      <c r="C50" s="22">
        <v>12</v>
      </c>
      <c r="D50" s="23">
        <v>977.4</v>
      </c>
      <c r="E50" s="23">
        <v>11728.8</v>
      </c>
      <c r="F50" s="24"/>
      <c r="G50" s="25">
        <f t="shared" ref="G50" si="13">IF(F50&gt;D50,F50/0,ROUND(C50*F50,2))</f>
        <v>0</v>
      </c>
      <c r="H50" s="1"/>
      <c r="I50" s="1"/>
      <c r="J50" s="1"/>
      <c r="K50" s="3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thickBot="1" x14ac:dyDescent="0.3">
      <c r="A51" s="90"/>
      <c r="B51" s="45"/>
      <c r="C51" s="45"/>
      <c r="D51" s="45"/>
      <c r="E51" s="27">
        <f>SUM(E13:E50)</f>
        <v>427389.63999999996</v>
      </c>
      <c r="F51" s="45"/>
      <c r="G51" s="28">
        <f>IF(SUM(G13:G50)=40000,0,SUM(G13:G50))</f>
        <v>0</v>
      </c>
      <c r="H51" s="1"/>
      <c r="I51" s="1"/>
      <c r="J51" s="1"/>
      <c r="K51" s="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thickBot="1" x14ac:dyDescent="0.3">
      <c r="A52" s="91"/>
      <c r="B52" s="13"/>
      <c r="C52" s="13"/>
      <c r="D52" s="13"/>
      <c r="E52" s="13"/>
      <c r="F52" s="13"/>
      <c r="G52" s="1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thickBot="1" x14ac:dyDescent="0.3">
      <c r="A53" s="56" t="s">
        <v>11</v>
      </c>
      <c r="B53" s="54"/>
      <c r="C53" s="54"/>
      <c r="D53" s="54"/>
      <c r="E53" s="54"/>
      <c r="F53" s="57">
        <f>IF(G51&lt;=E51,G51,"ERROR: Límite superado")</f>
        <v>0</v>
      </c>
      <c r="G53" s="58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6" customHeight="1" x14ac:dyDescent="0.25">
      <c r="A54" s="51" t="s">
        <v>41</v>
      </c>
      <c r="B54" s="52"/>
      <c r="C54" s="52"/>
      <c r="D54" s="52"/>
      <c r="E54" s="52"/>
      <c r="F54" s="52"/>
      <c r="G54" s="4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s="29" customFormat="1" ht="14.25" customHeight="1" x14ac:dyDescent="0.25">
      <c r="A55" s="91"/>
      <c r="B55" s="13"/>
      <c r="C55" s="13"/>
      <c r="D55" s="13"/>
      <c r="E55" s="13"/>
      <c r="F55" s="13"/>
      <c r="G55" s="1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s="29" customFormat="1" ht="14.25" customHeight="1" x14ac:dyDescent="0.3">
      <c r="A56" s="91"/>
      <c r="B56" s="30" t="s">
        <v>34</v>
      </c>
      <c r="C56" s="13"/>
      <c r="D56" s="13"/>
      <c r="E56" s="13"/>
      <c r="F56" s="13"/>
      <c r="G56" s="1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s="29" customFormat="1" ht="44.25" customHeight="1" x14ac:dyDescent="0.25">
      <c r="A57" s="91"/>
      <c r="B57" s="31" t="s">
        <v>40</v>
      </c>
      <c r="C57" s="13"/>
      <c r="D57" s="13"/>
      <c r="E57" s="13"/>
      <c r="F57" s="13"/>
      <c r="G57" s="1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s="29" customFormat="1" ht="14.25" customHeight="1" x14ac:dyDescent="0.25">
      <c r="A58" s="91"/>
      <c r="B58" s="32"/>
      <c r="C58" s="13"/>
      <c r="D58" s="13"/>
      <c r="E58" s="13"/>
      <c r="F58" s="13"/>
      <c r="G58" s="1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s="29" customFormat="1" ht="16.5" customHeight="1" x14ac:dyDescent="0.25">
      <c r="A59" s="91"/>
      <c r="B59" s="33" t="s">
        <v>35</v>
      </c>
      <c r="C59" s="34"/>
      <c r="D59" s="34"/>
      <c r="E59" s="34"/>
      <c r="F59" s="34"/>
      <c r="G59" s="3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s="29" customFormat="1" ht="14.25" customHeight="1" x14ac:dyDescent="0.25">
      <c r="A60" s="91"/>
      <c r="B60" s="36" t="s">
        <v>36</v>
      </c>
      <c r="C60" s="4">
        <v>1</v>
      </c>
      <c r="D60" s="5">
        <v>40</v>
      </c>
      <c r="E60" s="5">
        <f t="shared" ref="E60:E63" si="14">ROUND(D60*C60,2)</f>
        <v>40</v>
      </c>
      <c r="F60" s="15"/>
      <c r="G60" s="12">
        <f t="shared" ref="G60:G63" si="15">IF(F60&gt;D60,F60/0,ROUND(C60*F60,2))</f>
        <v>0</v>
      </c>
      <c r="H60" s="1"/>
      <c r="I60" s="1"/>
      <c r="J60" s="1"/>
      <c r="K60" s="3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s="29" customFormat="1" ht="14.25" customHeight="1" x14ac:dyDescent="0.25">
      <c r="A61" s="91"/>
      <c r="B61" s="47" t="s">
        <v>37</v>
      </c>
      <c r="C61" s="48">
        <v>1</v>
      </c>
      <c r="D61" s="49">
        <v>24</v>
      </c>
      <c r="E61" s="5">
        <f t="shared" si="14"/>
        <v>24</v>
      </c>
      <c r="F61" s="50"/>
      <c r="G61" s="41">
        <f t="shared" si="15"/>
        <v>0</v>
      </c>
      <c r="H61" s="1"/>
      <c r="I61" s="1"/>
      <c r="J61" s="1"/>
      <c r="K61" s="3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29" customFormat="1" ht="14.25" customHeight="1" x14ac:dyDescent="0.25">
      <c r="A62" s="91"/>
      <c r="B62" s="47" t="s">
        <v>38</v>
      </c>
      <c r="C62" s="48">
        <v>1</v>
      </c>
      <c r="D62" s="49">
        <v>20</v>
      </c>
      <c r="E62" s="5">
        <f t="shared" si="14"/>
        <v>20</v>
      </c>
      <c r="F62" s="50"/>
      <c r="G62" s="41">
        <f t="shared" si="15"/>
        <v>0</v>
      </c>
      <c r="H62" s="1"/>
      <c r="I62" s="1"/>
      <c r="J62" s="1"/>
      <c r="K62" s="3"/>
      <c r="L62" s="1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s="29" customFormat="1" ht="14.25" customHeight="1" x14ac:dyDescent="0.25">
      <c r="A63" s="91"/>
      <c r="B63" s="37" t="s">
        <v>39</v>
      </c>
      <c r="C63" s="38">
        <v>1</v>
      </c>
      <c r="D63" s="39">
        <v>22</v>
      </c>
      <c r="E63" s="5">
        <f t="shared" si="14"/>
        <v>22</v>
      </c>
      <c r="F63" s="40"/>
      <c r="G63" s="41">
        <f t="shared" si="15"/>
        <v>0</v>
      </c>
      <c r="H63" s="1"/>
      <c r="I63" s="1"/>
      <c r="J63" s="1"/>
      <c r="K63" s="3"/>
      <c r="L63" s="1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s="29" customFormat="1" ht="14.25" customHeight="1" x14ac:dyDescent="0.25">
      <c r="A64" s="91"/>
      <c r="B64" s="13"/>
      <c r="C64" s="13"/>
      <c r="D64" s="13"/>
      <c r="E64" s="13"/>
      <c r="F64" s="13"/>
      <c r="G64" s="1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s="29" customFormat="1" ht="17.25" customHeight="1" x14ac:dyDescent="0.25">
      <c r="A65" s="91"/>
      <c r="B65" s="42" t="s">
        <v>19</v>
      </c>
      <c r="C65" s="13"/>
      <c r="D65" s="13"/>
      <c r="E65" s="13"/>
      <c r="F65" s="13"/>
      <c r="G65" s="1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s="29" customFormat="1" ht="14.25" customHeight="1" thickBot="1" x14ac:dyDescent="0.3">
      <c r="A66" s="92"/>
      <c r="B66" s="43"/>
      <c r="C66" s="43"/>
      <c r="D66" s="43"/>
      <c r="E66" s="43"/>
      <c r="F66" s="43"/>
      <c r="G66" s="4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9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9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9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9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9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9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9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9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9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9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9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9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9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9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9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9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9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9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9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9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9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9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9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9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9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9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9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9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9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9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9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9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9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9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9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9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9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9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9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9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9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9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9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9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9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9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9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9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9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9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9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9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9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9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9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9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9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9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9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9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9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9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9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9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9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9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9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9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9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9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9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9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9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9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9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9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9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9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9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9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9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9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9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9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9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9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9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9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9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9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9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9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9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9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9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9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9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9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9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9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9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9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9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9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9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9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9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9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9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9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9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9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9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9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9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9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9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9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9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9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9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9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9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9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9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9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9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9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9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9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9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9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9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9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9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9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9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9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9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9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9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9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9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9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9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9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9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9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9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9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9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9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9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9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9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9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9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9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9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9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9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9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9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9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9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9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9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9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9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9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9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9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9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9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9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9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9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9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9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9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9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9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9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9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9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9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9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9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9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9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9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9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9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9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9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9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9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9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9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9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9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9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9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9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9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9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9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9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9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9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9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9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9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9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9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9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9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9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9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9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9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9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9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9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9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9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9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9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9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9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9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9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9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9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9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9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9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9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9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9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9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9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9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9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9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9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9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9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9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9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9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9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9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9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9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9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9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9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9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9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9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9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9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9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9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9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9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9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9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9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9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9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9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9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9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9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9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9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9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9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9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9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9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9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9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9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9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9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9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9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9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9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9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9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9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9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9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9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9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9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9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9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9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9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9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9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9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9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9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9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9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9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9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9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9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9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9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9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9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9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9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9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9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9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9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9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9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9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9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9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9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9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9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9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9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9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9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9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9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9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9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9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9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9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9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9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9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9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9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9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9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9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9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9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9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9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9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9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9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9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9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9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9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9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9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9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9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9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9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9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9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9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9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9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9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9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9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9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9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9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9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9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9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9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9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9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9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9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9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9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9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9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9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9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9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9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9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9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9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9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9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9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9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9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9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9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9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9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9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9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9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9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9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9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9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9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9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9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9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9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9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9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9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9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9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9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9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9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9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9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9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9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9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9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9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9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9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9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9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9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9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9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9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9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9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9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9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9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9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9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9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9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9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9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9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9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9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9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9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9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9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9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9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9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9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9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9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9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9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9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9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9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9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9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9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9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9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9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9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9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9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9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9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9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9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9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9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9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9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9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9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9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9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9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9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9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9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9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9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9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9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9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9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9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9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9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9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9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9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9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9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9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9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9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9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9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9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9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9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9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9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9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9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9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9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9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9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9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9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9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9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9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9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9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9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9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9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9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9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9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9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9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9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9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9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9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9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9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9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9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9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9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9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9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9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9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9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9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9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9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9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9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9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9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9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9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9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9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9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9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9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9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9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9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9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9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9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9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9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9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9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9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9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9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9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9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9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9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9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9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9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9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9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9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9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9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9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9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9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9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9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</sheetData>
  <sheetProtection algorithmName="SHA-512" hashValue="b2zC+UZMGeEOqgyRpGJvkk69vVEY3jgCSZmKZoYEFmSajkIiHhUQyd9IKxH20pMalkp+xBWnxa/hFR0mvApmfg==" saltValue="22NVFyGdX3mVJHhtmH8nlQ==" spinCount="100000" sheet="1" objects="1" scenarios="1"/>
  <mergeCells count="11">
    <mergeCell ref="A54:F54"/>
    <mergeCell ref="A9:B10"/>
    <mergeCell ref="A53:E53"/>
    <mergeCell ref="F53:G53"/>
    <mergeCell ref="A1:G1"/>
    <mergeCell ref="A2:G2"/>
    <mergeCell ref="A4:G4"/>
    <mergeCell ref="A6:G6"/>
    <mergeCell ref="A7:G7"/>
    <mergeCell ref="C9:G10"/>
    <mergeCell ref="A3:G3"/>
  </mergeCells>
  <phoneticPr fontId="22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2026-05-18T11:31:09Z</dcterms:modified>
</cp:coreProperties>
</file>