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Palma\Projectes-Relacuds\Po26\INV26-0034 Retirada residuos\1 Pliegos\"/>
    </mc:Choice>
  </mc:AlternateContent>
  <xr:revisionPtr revIDLastSave="0" documentId="13_ncr:1_{A3C5F34F-48CF-4419-9338-DDA5415B0B8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4" i="1" l="1"/>
  <c r="E44" i="1" l="1"/>
  <c r="E50" i="1"/>
  <c r="G33" i="1"/>
  <c r="G34" i="1"/>
  <c r="G22" i="1"/>
  <c r="G23" i="1"/>
  <c r="G24" i="1"/>
  <c r="G25" i="1"/>
  <c r="G26" i="1"/>
  <c r="G27" i="1"/>
  <c r="G28" i="1"/>
  <c r="G29" i="1"/>
  <c r="G30" i="1"/>
  <c r="G31" i="1"/>
  <c r="G32" i="1"/>
  <c r="G35" i="1"/>
  <c r="G36" i="1"/>
  <c r="G37" i="1"/>
  <c r="G38" i="1"/>
  <c r="G39" i="1"/>
  <c r="G40" i="1"/>
  <c r="G41" i="1"/>
  <c r="G42" i="1"/>
  <c r="G43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18" i="1"/>
  <c r="G18" i="1"/>
  <c r="G20" i="1"/>
  <c r="E20" i="1"/>
  <c r="G16" i="1"/>
  <c r="E16" i="1"/>
  <c r="G17" i="1"/>
  <c r="G21" i="1"/>
  <c r="G46" i="1"/>
  <c r="G48" i="1"/>
  <c r="E17" i="1"/>
  <c r="E46" i="1"/>
  <c r="E48" i="1"/>
  <c r="G15" i="1" l="1"/>
  <c r="G50" i="1" s="1"/>
  <c r="F52" i="1" s="1"/>
  <c r="E15" i="1"/>
</calcChain>
</file>

<file path=xl/sharedStrings.xml><?xml version="1.0" encoding="utf-8"?>
<sst xmlns="http://schemas.openxmlformats.org/spreadsheetml/2006/main" count="51" uniqueCount="51">
  <si>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</si>
  <si>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</si>
  <si>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</si>
  <si>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</si>
  <si>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</si>
  <si>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</si>
  <si>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</si>
  <si>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</si>
  <si>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</si>
  <si>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</si>
  <si>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</si>
  <si>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</si>
  <si>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GESTIÓN DE RESIDUOS</t>
  </si>
  <si>
    <t>Servicio retirada y transporte de residuo</t>
  </si>
  <si>
    <t>Contenedor residuo peligroso 220l</t>
  </si>
  <si>
    <t>Contenedor 5m3</t>
  </si>
  <si>
    <t>Big Bag</t>
  </si>
  <si>
    <t>Tratamiento del residuo</t>
  </si>
  <si>
    <t>Residuo soliduo urbano (RSU)</t>
  </si>
  <si>
    <t>Pilas</t>
  </si>
  <si>
    <t>Residuo peligroso- filtros de aceites</t>
  </si>
  <si>
    <t>Residuo peligroso-aceites y combustibles (sentinas)</t>
  </si>
  <si>
    <t>Residuo peligroso-baterias de plomo</t>
  </si>
  <si>
    <t>Residuo peligroso-gases en recipientes a presion y productos químicos desechados</t>
  </si>
  <si>
    <t>Residuo peligroso-envases plásticos que contienen sustancias peligrosas o están contaminados por ellas</t>
  </si>
  <si>
    <t>Residuo peligroso -envases metálicos que contienen sustancias peligrosas o están contaminadas por ellas</t>
  </si>
  <si>
    <t>Residuo peligroso-absorbentes, trapos de limpieza, materiales de filtración y ropas de protección contaminados</t>
  </si>
  <si>
    <t>Residuo peligroso-fibrocemento</t>
  </si>
  <si>
    <t>Pinturas, barnices, tintas, adhesivos, sellantes o cualquier otro residuo de características similares en base disolvente o halo</t>
  </si>
  <si>
    <t>Pinturas, barnices, tintas, adhesivos, sellantes o cualquier otro residuo de caracteristicas similares en base de agua</t>
  </si>
  <si>
    <t>Residuo peligroso- cartuchos de tinta y tóners</t>
  </si>
  <si>
    <t>Residuos voluminosos (muebles, maderas, etc)</t>
  </si>
  <si>
    <t>Residuos metálicos procedentes del hierro y acero (cobre, aluminio, estaño, plomo,etc)</t>
  </si>
  <si>
    <t>Residuos RCD</t>
  </si>
  <si>
    <t>Residuo RAEE-FR1, aparatos de intercambio de temperatura (neveras, clima, etc)</t>
  </si>
  <si>
    <t>Residuo RAEE-FR2, monitores y pantallas</t>
  </si>
  <si>
    <t>Residuo RAEE-FR3, luminarias y lámparas</t>
  </si>
  <si>
    <t>Residuo RAEE-FR4, grandes aparatos</t>
  </si>
  <si>
    <t>Residuo RAEE-FR5, pequeños aparatos</t>
  </si>
  <si>
    <t>Residuo RAEE-FR6, aparatos informáticos y de telecomunicaciones</t>
  </si>
  <si>
    <t>Residuos procedentes de poda y otros restos vegetales</t>
  </si>
  <si>
    <t>Residuo de tipo Cristal plano</t>
  </si>
  <si>
    <t>Suministro Big-Bag</t>
  </si>
  <si>
    <t>Suministro de Big-Bag</t>
  </si>
  <si>
    <t>OTRAS RETIRADAS NO PREVISTAS</t>
  </si>
  <si>
    <t>Retiradas no previstas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</si>
  <si>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50.000,00 € de retiradas no previstas)</t>
    </r>
  </si>
  <si>
    <t>Contenedor 25-28m3</t>
  </si>
  <si>
    <t>Residuos neumáticos fuera de uso</t>
  </si>
  <si>
    <t>“RETIRADA DE RESIDUOS DE LOS TINGLADOS DEL DIQUE DEL OESTE DEL PUERTO DE PALMA</t>
  </si>
  <si>
    <t>Expediente INV26-0034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</si>
</sst>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b/>
      <sz val="13"/>
      <color theme="1"/>
      <name val="Calibri"/>
      <family val="2"/>
    </font>
    <font>
      <sz val="8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6" fillId="0" borderId="3"/>
    <xf numFmtId="0" fontId="5" fillId="0" borderId="3"/>
    <xf numFmtId="0" fontId="4" fillId="0" borderId="3"/>
    <xf numFmtId="0" fontId="3" fillId="0" borderId="3"/>
    <xf numFmtId="0" fontId="2" fillId="0" borderId="3"/>
    <xf numFmtId="0" fontId="1" fillId="0" borderId="3"/>
  </cellStyleXfs>
  <cellXfs count="68">
    <xf numFmtId="0" fontId="0" fillId="0" borderId="0" xfId="0" applyFont="1" applyAlignment="1"/>
    <xf numFmtId="0" fontId="9" fillId="0" borderId="0" xfId="0" applyFont="1"/>
    <xf numFmtId="0" fontId="9" fillId="2" borderId="2" xfId="0" applyFont="1" applyFill="1" applyBorder="1"/>
    <xf numFmtId="4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vertical="top" wrapText="1"/>
    </xf>
    <xf numFmtId="0" fontId="9" fillId="2" borderId="11" xfId="0" applyFont="1" applyFill="1" applyBorder="1"/>
    <xf numFmtId="0" fontId="9" fillId="2" borderId="1" xfId="0" applyFont="1" applyFill="1" applyBorder="1"/>
    <xf numFmtId="0" fontId="9" fillId="2" borderId="12" xfId="0" applyFont="1" applyFill="1" applyBorder="1"/>
    <xf numFmtId="0" fontId="9" fillId="2" borderId="7" xfId="0" applyFont="1" applyFill="1" applyBorder="1"/>
    <xf numFmtId="0" fontId="9" fillId="2" borderId="3" xfId="0" applyFont="1" applyFill="1" applyBorder="1"/>
    <xf numFmtId="0" fontId="9" fillId="2" borderId="8" xfId="0" applyFont="1" applyFill="1" applyBorder="1"/>
    <xf numFmtId="0" fontId="9" fillId="2" borderId="9" xfId="0" applyFont="1" applyFill="1" applyBorder="1"/>
    <xf numFmtId="0" fontId="9" fillId="2" borderId="10" xfId="0" applyFont="1" applyFill="1" applyBorder="1"/>
    <xf numFmtId="0" fontId="9" fillId="2" borderId="7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2" fontId="16" fillId="2" borderId="13" xfId="0" applyNumberFormat="1" applyFont="1" applyFill="1" applyBorder="1" applyAlignment="1">
      <alignment vertical="center" wrapText="1"/>
    </xf>
    <xf numFmtId="164" fontId="16" fillId="2" borderId="13" xfId="0" applyNumberFormat="1" applyFont="1" applyFill="1" applyBorder="1" applyAlignment="1">
      <alignment vertical="center" wrapText="1"/>
    </xf>
    <xf numFmtId="164" fontId="16" fillId="3" borderId="13" xfId="0" applyNumberFormat="1" applyFont="1" applyFill="1" applyBorder="1" applyAlignment="1" applyProtection="1">
      <alignment vertical="center" wrapText="1"/>
      <protection locked="0"/>
    </xf>
    <xf numFmtId="0" fontId="14" fillId="2" borderId="14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164" fontId="16" fillId="2" borderId="17" xfId="0" applyNumberFormat="1" applyFont="1" applyFill="1" applyBorder="1" applyAlignment="1">
      <alignment vertical="center" wrapText="1"/>
    </xf>
    <xf numFmtId="0" fontId="16" fillId="2" borderId="13" xfId="0" applyFont="1" applyFill="1" applyBorder="1" applyAlignment="1">
      <alignment vertical="center" wrapText="1"/>
    </xf>
    <xf numFmtId="2" fontId="22" fillId="4" borderId="20" xfId="0" applyNumberFormat="1" applyFont="1" applyFill="1" applyBorder="1" applyAlignment="1">
      <alignment vertical="center" wrapText="1"/>
    </xf>
    <xf numFmtId="164" fontId="16" fillId="4" borderId="20" xfId="0" applyNumberFormat="1" applyFont="1" applyFill="1" applyBorder="1" applyAlignment="1" applyProtection="1">
      <alignment vertical="center" wrapText="1"/>
    </xf>
    <xf numFmtId="0" fontId="17" fillId="4" borderId="21" xfId="0" applyFont="1" applyFill="1" applyBorder="1" applyAlignment="1" applyProtection="1">
      <alignment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vertical="center" wrapText="1"/>
    </xf>
    <xf numFmtId="2" fontId="16" fillId="2" borderId="24" xfId="0" applyNumberFormat="1" applyFont="1" applyFill="1" applyBorder="1" applyAlignment="1">
      <alignment vertical="center" wrapText="1"/>
    </xf>
    <xf numFmtId="164" fontId="16" fillId="2" borderId="24" xfId="0" applyNumberFormat="1" applyFont="1" applyFill="1" applyBorder="1" applyAlignment="1">
      <alignment vertical="center" wrapText="1"/>
    </xf>
    <xf numFmtId="164" fontId="16" fillId="3" borderId="24" xfId="0" applyNumberFormat="1" applyFont="1" applyFill="1" applyBorder="1" applyAlignment="1" applyProtection="1">
      <alignment vertical="center" wrapText="1"/>
      <protection locked="0"/>
    </xf>
    <xf numFmtId="164" fontId="16" fillId="2" borderId="25" xfId="0" applyNumberFormat="1" applyFont="1" applyFill="1" applyBorder="1" applyAlignment="1">
      <alignment vertical="center" wrapText="1"/>
    </xf>
    <xf numFmtId="164" fontId="17" fillId="2" borderId="18" xfId="0" applyNumberFormat="1" applyFont="1" applyFill="1" applyBorder="1" applyAlignment="1">
      <alignment vertical="center" wrapText="1"/>
    </xf>
    <xf numFmtId="164" fontId="17" fillId="5" borderId="18" xfId="0" applyNumberFormat="1" applyFont="1" applyFill="1" applyBorder="1" applyAlignment="1">
      <alignment vertical="center" wrapText="1"/>
    </xf>
    <xf numFmtId="0" fontId="8" fillId="7" borderId="8" xfId="0" applyFont="1" applyFill="1" applyBorder="1" applyAlignment="1"/>
    <xf numFmtId="0" fontId="18" fillId="2" borderId="4" xfId="0" applyFont="1" applyFill="1" applyBorder="1" applyAlignment="1">
      <alignment vertical="center" wrapText="1"/>
    </xf>
    <xf numFmtId="0" fontId="18" fillId="2" borderId="5" xfId="0" applyFont="1" applyFill="1" applyBorder="1" applyAlignment="1">
      <alignment vertical="center" wrapText="1"/>
    </xf>
    <xf numFmtId="0" fontId="22" fillId="4" borderId="19" xfId="0" applyNumberFormat="1" applyFont="1" applyFill="1" applyBorder="1" applyAlignment="1">
      <alignment vertical="center" wrapText="1"/>
    </xf>
    <xf numFmtId="0" fontId="16" fillId="2" borderId="28" xfId="0" applyFont="1" applyFill="1" applyBorder="1" applyAlignment="1">
      <alignment vertical="center" wrapText="1"/>
    </xf>
    <xf numFmtId="2" fontId="16" fillId="2" borderId="28" xfId="0" applyNumberFormat="1" applyFont="1" applyFill="1" applyBorder="1" applyAlignment="1">
      <alignment vertical="center" wrapText="1"/>
    </xf>
    <xf numFmtId="164" fontId="16" fillId="3" borderId="28" xfId="0" applyNumberFormat="1" applyFont="1" applyFill="1" applyBorder="1" applyAlignment="1" applyProtection="1">
      <alignment vertical="center" wrapText="1"/>
      <protection locked="0"/>
    </xf>
    <xf numFmtId="0" fontId="12" fillId="2" borderId="7" xfId="0" applyFont="1" applyFill="1" applyBorder="1" applyAlignment="1">
      <alignment horizontal="right" wrapText="1"/>
    </xf>
    <xf numFmtId="0" fontId="12" fillId="2" borderId="3" xfId="0" applyFont="1" applyFill="1" applyBorder="1" applyAlignment="1">
      <alignment horizontal="right" wrapText="1"/>
    </xf>
    <xf numFmtId="0" fontId="13" fillId="2" borderId="7" xfId="0" applyFont="1" applyFill="1" applyBorder="1" applyAlignment="1">
      <alignment horizontal="center" vertical="center" wrapText="1"/>
    </xf>
    <xf numFmtId="0" fontId="8" fillId="0" borderId="3" xfId="0" applyFont="1" applyBorder="1"/>
    <xf numFmtId="0" fontId="8" fillId="0" borderId="7" xfId="0" applyFont="1" applyBorder="1"/>
    <xf numFmtId="0" fontId="19" fillId="2" borderId="7" xfId="0" applyFont="1" applyFill="1" applyBorder="1" applyAlignment="1">
      <alignment horizontal="right" vertical="center" wrapText="1"/>
    </xf>
    <xf numFmtId="164" fontId="20" fillId="6" borderId="26" xfId="0" applyNumberFormat="1" applyFont="1" applyFill="1" applyBorder="1" applyAlignment="1">
      <alignment horizontal="center" vertical="center" wrapText="1"/>
    </xf>
    <xf numFmtId="0" fontId="8" fillId="0" borderId="27" xfId="0" applyFont="1" applyBorder="1"/>
    <xf numFmtId="0" fontId="7" fillId="2" borderId="4" xfId="0" applyFont="1" applyFill="1" applyBorder="1" applyAlignment="1">
      <alignment horizontal="center" wrapText="1"/>
    </xf>
    <xf numFmtId="0" fontId="8" fillId="0" borderId="5" xfId="0" applyFont="1" applyBorder="1"/>
    <xf numFmtId="0" fontId="8" fillId="0" borderId="6" xfId="0" applyFont="1" applyBorder="1"/>
    <xf numFmtId="0" fontId="23" fillId="2" borderId="7" xfId="0" applyFont="1" applyFill="1" applyBorder="1" applyAlignment="1">
      <alignment horizontal="center" vertical="center" wrapText="1"/>
    </xf>
    <xf numFmtId="0" fontId="8" fillId="0" borderId="8" xfId="0" applyFont="1" applyBorder="1"/>
    <xf numFmtId="0" fontId="10" fillId="2" borderId="9" xfId="0" applyFont="1" applyFill="1" applyBorder="1" applyAlignment="1">
      <alignment horizontal="center" vertical="top" wrapText="1"/>
    </xf>
    <xf numFmtId="0" fontId="8" fillId="0" borderId="2" xfId="0" applyFont="1" applyBorder="1"/>
    <xf numFmtId="0" fontId="8" fillId="0" borderId="10" xfId="0" applyFont="1" applyBorder="1"/>
    <xf numFmtId="0" fontId="11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164" fontId="16" fillId="3" borderId="30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31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32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29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33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34" xfId="0" applyNumberFormat="1" applyFont="1" applyFill="1" applyBorder="1" applyAlignment="1" applyProtection="1">
      <alignment horizontal="center" vertical="center" wrapText="1"/>
      <protection locked="0"/>
    </xf>
  </cellXfs>
  <cellStyles count="7">
    <cellStyle name="Normal" xfId="0" builtinId="0"/>
    <cellStyle name="Normal 2" xfId="1" xr:uid="{00000000-0005-0000-0000-000001000000}"/>
    <cellStyle name="Normal 3" xfId="2" xr:uid="{8D96BC0D-96A4-4DD8-8608-36EC2EE8E225}"/>
    <cellStyle name="Normal 4" xfId="3" xr:uid="{E1360D8A-E06F-4106-89D7-47E1C1295405}"/>
    <cellStyle name="Normal 5" xfId="4" xr:uid="{4C5C4425-47E0-4CD7-BCED-84CE3A5A2162}"/>
    <cellStyle name="Normal 6" xfId="5" xr:uid="{0DEC2FA0-7E1F-46DC-B513-1AE5EB1169B8}"/>
    <cellStyle name="Normal 7" xfId="6" xr:uid="{E59CAD6B-A899-4FEC-A03D-79088B4CC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5"/>
  <sheetViews>
    <sheetView tabSelected="1" zoomScale="85" zoomScaleNormal="85" workbookViewId="0">
      <selection activeCell="F34" sqref="F34"/>
    </sheetView>
  </sheetViews>
  <sheetFormatPr baseColWidth="10" defaultColWidth="14.44140625" defaultRowHeight="15" customHeight="1" x14ac:dyDescent="0.3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52" t="s">
        <v>0</v>
      </c>
      <c r="B1" s="53"/>
      <c r="C1" s="53"/>
      <c r="D1" s="53"/>
      <c r="E1" s="53"/>
      <c r="F1" s="53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5" t="s">
        <v>49</v>
      </c>
      <c r="B2" s="47"/>
      <c r="C2" s="47"/>
      <c r="D2" s="47"/>
      <c r="E2" s="47"/>
      <c r="F2" s="47"/>
      <c r="G2" s="5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55"/>
      <c r="B3" s="47"/>
      <c r="C3" s="47"/>
      <c r="D3" s="47"/>
      <c r="E3" s="47"/>
      <c r="F3" s="47"/>
      <c r="G3" s="5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57" t="s">
        <v>50</v>
      </c>
      <c r="B4" s="58"/>
      <c r="C4" s="58"/>
      <c r="D4" s="58"/>
      <c r="E4" s="58"/>
      <c r="F4" s="58"/>
      <c r="G4" s="5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60" t="s">
        <v>1</v>
      </c>
      <c r="B6" s="47"/>
      <c r="C6" s="47"/>
      <c r="D6" s="47"/>
      <c r="E6" s="47"/>
      <c r="F6" s="47"/>
      <c r="G6" s="5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1" t="s">
        <v>2</v>
      </c>
      <c r="B7" s="47"/>
      <c r="C7" s="47"/>
      <c r="D7" s="47"/>
      <c r="E7" s="47"/>
      <c r="F7" s="47"/>
      <c r="G7" s="5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6" t="s">
        <v>3</v>
      </c>
      <c r="B9" s="47"/>
      <c r="C9" s="62"/>
      <c r="D9" s="63"/>
      <c r="E9" s="63"/>
      <c r="F9" s="63"/>
      <c r="G9" s="6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48"/>
      <c r="B10" s="47"/>
      <c r="C10" s="65"/>
      <c r="D10" s="66"/>
      <c r="E10" s="66"/>
      <c r="F10" s="66"/>
      <c r="G10" s="6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thickBot="1" x14ac:dyDescent="0.35">
      <c r="A12" s="19" t="s">
        <v>4</v>
      </c>
      <c r="B12" s="20" t="s">
        <v>5</v>
      </c>
      <c r="C12" s="21" t="s">
        <v>6</v>
      </c>
      <c r="D12" s="21" t="s">
        <v>7</v>
      </c>
      <c r="E12" s="21" t="s">
        <v>8</v>
      </c>
      <c r="F12" s="21" t="s">
        <v>9</v>
      </c>
      <c r="G12" s="22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35">
      <c r="A13" s="40"/>
      <c r="B13" s="25" t="s">
        <v>12</v>
      </c>
      <c r="C13" s="25"/>
      <c r="D13" s="25"/>
      <c r="E13" s="26"/>
      <c r="F13" s="26"/>
      <c r="G13" s="27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5"/>
      <c r="B14" s="25" t="s">
        <v>13</v>
      </c>
      <c r="C14" s="25"/>
      <c r="D14" s="25"/>
      <c r="E14" s="25"/>
      <c r="F14" s="25"/>
      <c r="G14" s="25"/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8"/>
      <c r="B15" s="24" t="s">
        <v>14</v>
      </c>
      <c r="C15" s="16">
        <v>25</v>
      </c>
      <c r="D15" s="17">
        <v>112.08</v>
      </c>
      <c r="E15" s="17">
        <f>+D15*C15</f>
        <v>2802</v>
      </c>
      <c r="F15" s="18"/>
      <c r="G15" s="23">
        <f t="shared" ref="G15:G48" si="0">IF(F15&gt;D15,F15/0,ROUND(C15*F15,2))</f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4"/>
      <c r="B16" s="24" t="s">
        <v>15</v>
      </c>
      <c r="C16" s="16">
        <v>100</v>
      </c>
      <c r="D16" s="17">
        <v>178.11</v>
      </c>
      <c r="E16" s="17">
        <f>+D16*C16</f>
        <v>17811</v>
      </c>
      <c r="F16" s="18"/>
      <c r="G16" s="23">
        <f t="shared" si="0"/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8"/>
      <c r="B17" s="24" t="s">
        <v>47</v>
      </c>
      <c r="C17" s="16">
        <v>50</v>
      </c>
      <c r="D17" s="17">
        <v>402.24</v>
      </c>
      <c r="E17" s="17">
        <f t="shared" ref="E17:E48" si="1">+D17*C17</f>
        <v>20112</v>
      </c>
      <c r="F17" s="18"/>
      <c r="G17" s="23">
        <f t="shared" si="0"/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28"/>
      <c r="B18" s="24" t="s">
        <v>16</v>
      </c>
      <c r="C18" s="16">
        <v>300</v>
      </c>
      <c r="D18" s="17">
        <v>246.73</v>
      </c>
      <c r="E18" s="17">
        <f t="shared" si="1"/>
        <v>74019</v>
      </c>
      <c r="F18" s="18"/>
      <c r="G18" s="23">
        <f t="shared" si="0"/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5"/>
      <c r="B19" s="25" t="s">
        <v>17</v>
      </c>
      <c r="C19" s="25"/>
      <c r="D19" s="25"/>
      <c r="E19" s="25"/>
      <c r="F19" s="25"/>
      <c r="G19" s="25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4"/>
      <c r="B20" s="24" t="s">
        <v>18</v>
      </c>
      <c r="C20" s="16">
        <v>50</v>
      </c>
      <c r="D20" s="17">
        <v>246.03</v>
      </c>
      <c r="E20" s="17">
        <f t="shared" si="1"/>
        <v>12301.5</v>
      </c>
      <c r="F20" s="18"/>
      <c r="G20" s="23">
        <f t="shared" si="0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8" customHeight="1" x14ac:dyDescent="0.3">
      <c r="A21" s="28"/>
      <c r="B21" s="24" t="s">
        <v>19</v>
      </c>
      <c r="C21" s="16">
        <v>1</v>
      </c>
      <c r="D21" s="17">
        <v>1110.07</v>
      </c>
      <c r="E21" s="17">
        <f t="shared" si="1"/>
        <v>1110.07</v>
      </c>
      <c r="F21" s="18"/>
      <c r="G21" s="23">
        <f t="shared" si="0"/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8" customHeight="1" x14ac:dyDescent="0.3">
      <c r="A22" s="28"/>
      <c r="B22" s="24" t="s">
        <v>20</v>
      </c>
      <c r="C22" s="16">
        <v>2</v>
      </c>
      <c r="D22" s="17">
        <v>1002.87</v>
      </c>
      <c r="E22" s="17">
        <f t="shared" si="1"/>
        <v>2005.74</v>
      </c>
      <c r="F22" s="18"/>
      <c r="G22" s="23">
        <f t="shared" si="0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8" customHeight="1" x14ac:dyDescent="0.3">
      <c r="A23" s="24"/>
      <c r="B23" s="24" t="s">
        <v>21</v>
      </c>
      <c r="C23" s="16">
        <v>1</v>
      </c>
      <c r="D23" s="17">
        <v>1243.71</v>
      </c>
      <c r="E23" s="17">
        <f t="shared" si="1"/>
        <v>1243.71</v>
      </c>
      <c r="F23" s="18"/>
      <c r="G23" s="23">
        <f t="shared" si="0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8" customHeight="1" x14ac:dyDescent="0.3">
      <c r="A24" s="24"/>
      <c r="B24" s="24" t="s">
        <v>22</v>
      </c>
      <c r="C24" s="16">
        <v>1</v>
      </c>
      <c r="D24" s="16">
        <v>821.39</v>
      </c>
      <c r="E24" s="17">
        <f t="shared" si="1"/>
        <v>821.39</v>
      </c>
      <c r="F24" s="18"/>
      <c r="G24" s="23">
        <f t="shared" si="0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8" customHeight="1" x14ac:dyDescent="0.3">
      <c r="A25" s="24"/>
      <c r="B25" s="24" t="s">
        <v>23</v>
      </c>
      <c r="C25" s="16">
        <v>1</v>
      </c>
      <c r="D25" s="16">
        <v>7104.22</v>
      </c>
      <c r="E25" s="17">
        <f t="shared" si="1"/>
        <v>7104.22</v>
      </c>
      <c r="F25" s="18"/>
      <c r="G25" s="23">
        <f t="shared" si="0"/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8" customHeight="1" x14ac:dyDescent="0.3">
      <c r="A26" s="24"/>
      <c r="B26" s="24" t="s">
        <v>24</v>
      </c>
      <c r="C26" s="16">
        <v>1</v>
      </c>
      <c r="D26" s="16">
        <v>1513.68</v>
      </c>
      <c r="E26" s="17">
        <f t="shared" si="1"/>
        <v>1513.68</v>
      </c>
      <c r="F26" s="18"/>
      <c r="G26" s="23">
        <f t="shared" si="0"/>
        <v>0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8" customHeight="1" x14ac:dyDescent="0.3">
      <c r="A27" s="24"/>
      <c r="B27" s="24" t="s">
        <v>25</v>
      </c>
      <c r="C27" s="16">
        <v>1</v>
      </c>
      <c r="D27" s="16">
        <v>1258.9000000000001</v>
      </c>
      <c r="E27" s="17">
        <f t="shared" si="1"/>
        <v>1258.9000000000001</v>
      </c>
      <c r="F27" s="18"/>
      <c r="G27" s="23">
        <f t="shared" si="0"/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8" customHeight="1" x14ac:dyDescent="0.3">
      <c r="A28" s="24"/>
      <c r="B28" s="24" t="s">
        <v>26</v>
      </c>
      <c r="C28" s="16">
        <v>1</v>
      </c>
      <c r="D28" s="16">
        <v>1331.97</v>
      </c>
      <c r="E28" s="17">
        <f t="shared" si="1"/>
        <v>1331.97</v>
      </c>
      <c r="F28" s="18"/>
      <c r="G28" s="23">
        <f t="shared" si="0"/>
        <v>0</v>
      </c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8" customHeight="1" x14ac:dyDescent="0.3">
      <c r="A29" s="24"/>
      <c r="B29" s="24" t="s">
        <v>27</v>
      </c>
      <c r="C29" s="16">
        <v>5</v>
      </c>
      <c r="D29" s="16">
        <v>1350.91</v>
      </c>
      <c r="E29" s="17">
        <f t="shared" si="1"/>
        <v>6754.55</v>
      </c>
      <c r="F29" s="18"/>
      <c r="G29" s="23">
        <f t="shared" si="0"/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8" customHeight="1" x14ac:dyDescent="0.3">
      <c r="A30" s="24"/>
      <c r="B30" s="24" t="s">
        <v>28</v>
      </c>
      <c r="C30" s="16">
        <v>1</v>
      </c>
      <c r="D30" s="16">
        <v>3343.96</v>
      </c>
      <c r="E30" s="17">
        <f t="shared" si="1"/>
        <v>3343.96</v>
      </c>
      <c r="F30" s="18"/>
      <c r="G30" s="23">
        <f t="shared" si="0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8" customHeight="1" x14ac:dyDescent="0.3">
      <c r="A31" s="24"/>
      <c r="B31" s="24" t="s">
        <v>29</v>
      </c>
      <c r="C31" s="16">
        <v>1</v>
      </c>
      <c r="D31" s="16">
        <v>1301.78</v>
      </c>
      <c r="E31" s="17">
        <f t="shared" si="1"/>
        <v>1301.78</v>
      </c>
      <c r="F31" s="18"/>
      <c r="G31" s="23">
        <f t="shared" si="0"/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8" customHeight="1" x14ac:dyDescent="0.3">
      <c r="A32" s="24"/>
      <c r="B32" s="24" t="s">
        <v>30</v>
      </c>
      <c r="C32" s="16">
        <v>1</v>
      </c>
      <c r="D32" s="16">
        <v>1132.76</v>
      </c>
      <c r="E32" s="17">
        <f t="shared" si="1"/>
        <v>1132.76</v>
      </c>
      <c r="F32" s="18"/>
      <c r="G32" s="23">
        <f t="shared" si="0"/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8" customHeight="1" x14ac:dyDescent="0.3">
      <c r="A33" s="24"/>
      <c r="B33" s="24" t="s">
        <v>31</v>
      </c>
      <c r="C33" s="16">
        <v>400</v>
      </c>
      <c r="D33" s="16">
        <v>403.61</v>
      </c>
      <c r="E33" s="17">
        <f t="shared" si="1"/>
        <v>161444</v>
      </c>
      <c r="F33" s="18"/>
      <c r="G33" s="23">
        <f>IF(F33&gt;D33,F33/0,ROUND(C33*F33,2))</f>
        <v>0</v>
      </c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8" customHeight="1" x14ac:dyDescent="0.3">
      <c r="A34" s="24"/>
      <c r="B34" s="24" t="s">
        <v>32</v>
      </c>
      <c r="C34" s="16">
        <v>400</v>
      </c>
      <c r="D34" s="16">
        <v>-138.83000000000001</v>
      </c>
      <c r="E34" s="17">
        <f t="shared" si="1"/>
        <v>-55532.000000000007</v>
      </c>
      <c r="F34" s="18">
        <v>-138.83000000000001</v>
      </c>
      <c r="G34" s="23">
        <f>IF(OR(F34=0,F34&gt;D34),F34/0,ROUND(C34*F34,2))</f>
        <v>-55532</v>
      </c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8" customHeight="1" x14ac:dyDescent="0.3">
      <c r="A35" s="24"/>
      <c r="B35" s="24" t="s">
        <v>33</v>
      </c>
      <c r="C35" s="16">
        <v>150</v>
      </c>
      <c r="D35" s="16">
        <v>128.63999999999999</v>
      </c>
      <c r="E35" s="17">
        <f t="shared" si="1"/>
        <v>19295.999999999996</v>
      </c>
      <c r="F35" s="18"/>
      <c r="G35" s="23">
        <f t="shared" si="0"/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8" customHeight="1" x14ac:dyDescent="0.3">
      <c r="A36" s="24"/>
      <c r="B36" s="24" t="s">
        <v>34</v>
      </c>
      <c r="C36" s="16">
        <v>10</v>
      </c>
      <c r="D36" s="16">
        <v>1065.94</v>
      </c>
      <c r="E36" s="17">
        <f t="shared" si="1"/>
        <v>10659.400000000001</v>
      </c>
      <c r="F36" s="18"/>
      <c r="G36" s="23">
        <f t="shared" si="0"/>
        <v>0</v>
      </c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8" customHeight="1" x14ac:dyDescent="0.3">
      <c r="A37" s="24"/>
      <c r="B37" s="24" t="s">
        <v>35</v>
      </c>
      <c r="C37" s="16">
        <v>1</v>
      </c>
      <c r="D37" s="16">
        <v>915.86</v>
      </c>
      <c r="E37" s="17">
        <f t="shared" si="1"/>
        <v>915.86</v>
      </c>
      <c r="F37" s="18"/>
      <c r="G37" s="23">
        <f t="shared" si="0"/>
        <v>0</v>
      </c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8" customHeight="1" x14ac:dyDescent="0.3">
      <c r="A38" s="24"/>
      <c r="B38" s="24" t="s">
        <v>36</v>
      </c>
      <c r="C38" s="16">
        <v>1</v>
      </c>
      <c r="D38" s="16">
        <v>3231.76</v>
      </c>
      <c r="E38" s="17">
        <f t="shared" si="1"/>
        <v>3231.76</v>
      </c>
      <c r="F38" s="18"/>
      <c r="G38" s="23">
        <f t="shared" si="0"/>
        <v>0</v>
      </c>
      <c r="H38" s="1"/>
      <c r="I38" s="1"/>
      <c r="J38" s="1"/>
      <c r="K38" s="3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8" customHeight="1" x14ac:dyDescent="0.3">
      <c r="A39" s="24"/>
      <c r="B39" s="24" t="s">
        <v>37</v>
      </c>
      <c r="C39" s="16">
        <v>5</v>
      </c>
      <c r="D39" s="16">
        <v>683.77</v>
      </c>
      <c r="E39" s="17">
        <f t="shared" si="1"/>
        <v>3418.85</v>
      </c>
      <c r="F39" s="18"/>
      <c r="G39" s="23">
        <f t="shared" si="0"/>
        <v>0</v>
      </c>
      <c r="H39" s="1"/>
      <c r="I39" s="1"/>
      <c r="J39" s="1"/>
      <c r="K39" s="3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8" customHeight="1" x14ac:dyDescent="0.3">
      <c r="A40" s="24"/>
      <c r="B40" s="24" t="s">
        <v>38</v>
      </c>
      <c r="C40" s="16">
        <v>5</v>
      </c>
      <c r="D40" s="16">
        <v>1192.08</v>
      </c>
      <c r="E40" s="17">
        <f t="shared" si="1"/>
        <v>5960.4</v>
      </c>
      <c r="F40" s="18"/>
      <c r="G40" s="23">
        <f t="shared" si="0"/>
        <v>0</v>
      </c>
      <c r="H40" s="1"/>
      <c r="I40" s="1"/>
      <c r="J40" s="1"/>
      <c r="K40" s="3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8" customHeight="1" x14ac:dyDescent="0.3">
      <c r="A41" s="24"/>
      <c r="B41" s="24" t="s">
        <v>39</v>
      </c>
      <c r="C41" s="16">
        <v>5</v>
      </c>
      <c r="D41" s="16">
        <v>750.59</v>
      </c>
      <c r="E41" s="17">
        <f t="shared" si="1"/>
        <v>3752.9500000000003</v>
      </c>
      <c r="F41" s="18"/>
      <c r="G41" s="23">
        <f t="shared" si="0"/>
        <v>0</v>
      </c>
      <c r="H41" s="1"/>
      <c r="I41" s="1"/>
      <c r="J41" s="1"/>
      <c r="K41" s="3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8" customHeight="1" x14ac:dyDescent="0.3">
      <c r="A42" s="24"/>
      <c r="B42" s="24" t="s">
        <v>40</v>
      </c>
      <c r="C42" s="16">
        <v>5</v>
      </c>
      <c r="D42" s="16">
        <v>112.2</v>
      </c>
      <c r="E42" s="17">
        <f t="shared" si="1"/>
        <v>561</v>
      </c>
      <c r="F42" s="18"/>
      <c r="G42" s="23">
        <f t="shared" si="0"/>
        <v>0</v>
      </c>
      <c r="H42" s="1"/>
      <c r="I42" s="1"/>
      <c r="J42" s="1"/>
      <c r="K42" s="3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8" customHeight="1" x14ac:dyDescent="0.3">
      <c r="A43" s="24"/>
      <c r="B43" s="24" t="s">
        <v>41</v>
      </c>
      <c r="C43" s="16">
        <v>5</v>
      </c>
      <c r="D43" s="16">
        <v>123.64</v>
      </c>
      <c r="E43" s="17">
        <f t="shared" si="1"/>
        <v>618.20000000000005</v>
      </c>
      <c r="F43" s="18"/>
      <c r="G43" s="23">
        <f t="shared" si="0"/>
        <v>0</v>
      </c>
      <c r="H43" s="1"/>
      <c r="I43" s="1"/>
      <c r="J43" s="1"/>
      <c r="K43" s="3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8" customHeight="1" thickBot="1" x14ac:dyDescent="0.35">
      <c r="A44" s="41"/>
      <c r="B44" s="41" t="s">
        <v>48</v>
      </c>
      <c r="C44" s="42">
        <v>30</v>
      </c>
      <c r="D44" s="42">
        <v>691.27</v>
      </c>
      <c r="E44" s="17">
        <f t="shared" si="1"/>
        <v>20738.099999999999</v>
      </c>
      <c r="F44" s="43"/>
      <c r="G44" s="23">
        <f t="shared" si="0"/>
        <v>0</v>
      </c>
      <c r="H44" s="1"/>
      <c r="I44" s="1"/>
      <c r="J44" s="1"/>
      <c r="K44" s="3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8" customHeight="1" x14ac:dyDescent="0.3">
      <c r="A45" s="25"/>
      <c r="B45" s="25" t="s">
        <v>42</v>
      </c>
      <c r="C45" s="25"/>
      <c r="D45" s="25"/>
      <c r="E45" s="25"/>
      <c r="F45" s="25"/>
      <c r="G45" s="25"/>
      <c r="H45" s="1"/>
      <c r="I45" s="1"/>
      <c r="J45" s="1"/>
      <c r="K45" s="3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8" customHeight="1" thickBot="1" x14ac:dyDescent="0.35">
      <c r="A46" s="28"/>
      <c r="B46" s="24" t="s">
        <v>43</v>
      </c>
      <c r="C46" s="16">
        <v>500</v>
      </c>
      <c r="D46" s="17">
        <v>5.16</v>
      </c>
      <c r="E46" s="17">
        <f t="shared" si="1"/>
        <v>2580</v>
      </c>
      <c r="F46" s="18"/>
      <c r="G46" s="23">
        <f t="shared" si="0"/>
        <v>0</v>
      </c>
      <c r="H46" s="1"/>
      <c r="I46" s="1"/>
      <c r="J46" s="1"/>
      <c r="K46" s="3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8" customHeight="1" x14ac:dyDescent="0.3">
      <c r="A47" s="25"/>
      <c r="B47" s="25" t="s">
        <v>44</v>
      </c>
      <c r="C47" s="25"/>
      <c r="D47" s="25"/>
      <c r="E47" s="25"/>
      <c r="F47" s="25"/>
      <c r="G47" s="25"/>
      <c r="H47" s="1"/>
      <c r="I47" s="1"/>
      <c r="J47" s="1"/>
      <c r="K47" s="3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8" customHeight="1" x14ac:dyDescent="0.3">
      <c r="A48" s="28"/>
      <c r="B48" s="24" t="s">
        <v>45</v>
      </c>
      <c r="C48" s="16">
        <v>1</v>
      </c>
      <c r="D48" s="17">
        <v>50000</v>
      </c>
      <c r="E48" s="17">
        <f t="shared" si="1"/>
        <v>50000</v>
      </c>
      <c r="F48" s="17">
        <v>50000</v>
      </c>
      <c r="G48" s="23">
        <f t="shared" si="0"/>
        <v>50000</v>
      </c>
      <c r="H48" s="1"/>
      <c r="I48" s="1"/>
      <c r="J48" s="1"/>
      <c r="K48" s="3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thickBot="1" x14ac:dyDescent="0.35">
      <c r="A49" s="29"/>
      <c r="B49" s="30"/>
      <c r="C49" s="31"/>
      <c r="D49" s="32"/>
      <c r="E49" s="32"/>
      <c r="F49" s="33"/>
      <c r="G49" s="34"/>
      <c r="H49" s="1"/>
      <c r="I49" s="1"/>
      <c r="J49" s="1"/>
      <c r="K49" s="3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thickBot="1" x14ac:dyDescent="0.35">
      <c r="A50" s="38"/>
      <c r="B50" s="39"/>
      <c r="C50" s="39"/>
      <c r="D50" s="39"/>
      <c r="E50" s="35">
        <f>SUM(E13:E49)</f>
        <v>383612.75</v>
      </c>
      <c r="F50" s="39"/>
      <c r="G50" s="36">
        <f>IF(SUM(G13:G49)=30000,0,SUM(G13:G49))</f>
        <v>-5532</v>
      </c>
      <c r="H50" s="1"/>
      <c r="I50" s="1"/>
      <c r="J50" s="1"/>
      <c r="K50" s="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5">
      <c r="A51" s="13"/>
      <c r="B51" s="14"/>
      <c r="C51" s="14"/>
      <c r="D51" s="14"/>
      <c r="E51" s="14"/>
      <c r="F51" s="14"/>
      <c r="G51" s="1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thickBot="1" x14ac:dyDescent="0.35">
      <c r="A52" s="49" t="s">
        <v>11</v>
      </c>
      <c r="B52" s="47"/>
      <c r="C52" s="47"/>
      <c r="D52" s="47"/>
      <c r="E52" s="47"/>
      <c r="F52" s="50">
        <f>IF(G50&lt;=E50,G50,"ERROR: Límite superado")</f>
        <v>-5532</v>
      </c>
      <c r="G52" s="5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6" customHeight="1" x14ac:dyDescent="0.3">
      <c r="A53" s="44" t="s">
        <v>46</v>
      </c>
      <c r="B53" s="45"/>
      <c r="C53" s="45"/>
      <c r="D53" s="45"/>
      <c r="E53" s="45"/>
      <c r="F53" s="45"/>
      <c r="G53" s="37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</sheetData>
  <sheetProtection algorithmName="SHA-512" hashValue="mrmqxGDuA4aFcYS0h5tjqT2jtt1oT5dlm1tCE3MVz3ERMXkAw4fQBbMfo9aNjgevufU6ppQBsZmKqKCVyacDsg==" saltValue="xrdZEFK3MdgS9CeGZtz9dg==" spinCount="100000" sheet="1" objects="1" scenarios="1"/>
  <mergeCells count="11">
    <mergeCell ref="A53:F53"/>
    <mergeCell ref="A9:B10"/>
    <mergeCell ref="A52:E52"/>
    <mergeCell ref="F52:G52"/>
    <mergeCell ref="A1:G1"/>
    <mergeCell ref="A2:G2"/>
    <mergeCell ref="A4:G4"/>
    <mergeCell ref="A6:G6"/>
    <mergeCell ref="A7:G7"/>
    <mergeCell ref="C9:G10"/>
    <mergeCell ref="A3:G3"/>
  </mergeCells>
  <phoneticPr fontId="24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2023-07-04T09:05:46Z</cp:lastPrinted>
  <dcterms:created xsi:type="dcterms:W3CDTF">2019-12-12T10:58:27Z</dcterms:created>
  <dcterms:modified xsi:type="dcterms:W3CDTF">2026-06-05T12:14:22Z</dcterms:modified>
</cp:coreProperties>
</file>