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G:\Palma\Conservacio\Expedientes\2026\GST26-0064 Iluminación Navidad\1 Pliegos\"/>
    </mc:Choice>
  </mc:AlternateContent>
  <xr:revisionPtr revIDLastSave="0" documentId="13_ncr:1_{3A0C44E4-33C5-4EFB-8C7F-A457C0D5A9C6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PROPOSICIÓN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4" i="1" l="1"/>
  <c r="G42" i="1"/>
  <c r="G41" i="1"/>
  <c r="G28" i="1"/>
  <c r="G27" i="1"/>
  <c r="G25" i="1"/>
  <c r="G23" i="1"/>
  <c r="G22" i="1"/>
  <c r="G21" i="1"/>
  <c r="G20" i="1"/>
  <c r="G19" i="1"/>
  <c r="G18" i="1"/>
  <c r="E28" i="1"/>
  <c r="E36" i="1"/>
  <c r="E37" i="1"/>
  <c r="G17" i="1"/>
  <c r="G29" i="1"/>
  <c r="G31" i="1"/>
  <c r="G32" i="1"/>
  <c r="G35" i="1"/>
  <c r="G36" i="1"/>
  <c r="G37" i="1"/>
  <c r="G38" i="1"/>
  <c r="G39" i="1"/>
  <c r="G40" i="1"/>
  <c r="G46" i="1"/>
  <c r="G47" i="1"/>
  <c r="G49" i="1"/>
  <c r="G51" i="1" l="1"/>
  <c r="G16" i="1"/>
  <c r="E17" i="1"/>
  <c r="E18" i="1"/>
  <c r="E19" i="1"/>
  <c r="E20" i="1"/>
  <c r="E21" i="1"/>
  <c r="E22" i="1"/>
  <c r="E23" i="1"/>
  <c r="E25" i="1"/>
  <c r="E27" i="1"/>
  <c r="E29" i="1"/>
  <c r="E31" i="1"/>
  <c r="E32" i="1"/>
  <c r="E35" i="1"/>
  <c r="E38" i="1"/>
  <c r="E39" i="1"/>
  <c r="E40" i="1"/>
  <c r="E41" i="1"/>
  <c r="E42" i="1"/>
  <c r="E44" i="1"/>
  <c r="E46" i="1"/>
  <c r="E47" i="1"/>
  <c r="E49" i="1"/>
  <c r="E51" i="1"/>
  <c r="E16" i="1"/>
  <c r="E52" i="1" l="1"/>
  <c r="G52" i="1"/>
  <c r="F54" i="1" l="1"/>
</calcChain>
</file>

<file path=xl/sharedStrings.xml><?xml version="1.0" encoding="utf-8"?>
<sst xmlns="http://schemas.openxmlformats.org/spreadsheetml/2006/main" count="55" uniqueCount="42">
  <si>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</si>
  <si>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</si>
  <si>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</si>
  <si>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</si>
  <si>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</si>
  <si>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</si>
  <si>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</si>
  <si>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</si>
  <si>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</si>
  <si>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</si>
  <si>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</si>
  <si>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</si>
  <si>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Expediente GST26-0064</t>
  </si>
  <si>
    <t>SUMINISTRO EN ALQUILER, MONTAJE, DESMONTAJE Y MANTENIMIENTO DE LAS LUCES DE NAVIDAD EN LOS PUERTOS DE PALMA Y ALCUDIA</t>
  </si>
  <si>
    <t>MONTAJE/DESMONTAJE</t>
  </si>
  <si>
    <t>GRANDES ESTRUCTURAS</t>
  </si>
  <si>
    <t>Photocall estrella transitable 3D</t>
  </si>
  <si>
    <t>Estrella naciente 3D para colocar en suelo</t>
  </si>
  <si>
    <t>Bola 3D para colocar en el suelo</t>
  </si>
  <si>
    <t>Árbol cónico de 8m con estrella</t>
  </si>
  <si>
    <t>FACHADAS EDIFICIOS</t>
  </si>
  <si>
    <t>ILUMINACION CONTINUA</t>
  </si>
  <si>
    <t>Elemento en 2D para colocar en farolas</t>
  </si>
  <si>
    <t>CUADROS ELÉCTRICOS Y LEGALIZACIÓN</t>
  </si>
  <si>
    <t>Cuadros eléctricos</t>
  </si>
  <si>
    <t>Legalización</t>
  </si>
  <si>
    <t>ALQUILER Y MANTENIMIENTO</t>
  </si>
  <si>
    <t>CUADROS ELÉCTRICOS</t>
  </si>
  <si>
    <t>PARTIDA ALZADA</t>
  </si>
  <si>
    <t>Partida alzada</t>
  </si>
  <si>
    <t>LOTE 2: puerto de Alcudia</t>
  </si>
  <si>
    <t>LUCES DE NAVIDAD PUERTO DE ALCUDIA</t>
  </si>
  <si>
    <t>Árbol cónico 15m con estrella</t>
  </si>
  <si>
    <t>Elemento selfie 3D</t>
  </si>
  <si>
    <t>Letrero navideño</t>
  </si>
  <si>
    <t>Estrella fugaz 2D</t>
  </si>
  <si>
    <t>Iluminación edificio oficinas</t>
  </si>
  <si>
    <t>Cordón luminoso para colocar en palmeras y pinos</t>
  </si>
  <si>
    <t>Cortina icicle con programador</t>
  </si>
  <si>
    <t>Árbol cónico 8m con estrella</t>
  </si>
  <si>
    <t>Estrella fugaz</t>
  </si>
  <si>
    <r>
      <rPr>
        <b/>
        <i/>
        <sz val="11"/>
        <color rgb="FFFF0000"/>
        <rFont val="Calibri"/>
      </rPr>
      <t xml:space="preserve">ATENCIÓN: </t>
    </r>
    <r>
      <rPr>
        <i/>
        <sz val="11"/>
        <color rgb="FFFF0000"/>
        <rFont val="Calibri"/>
      </rPr>
      <t xml:space="preserve">La cifra que debe introducir en la plataforma de contratación es esta  </t>
    </r>
    <r>
      <rPr>
        <b/>
        <i/>
        <sz val="11"/>
        <color rgb="FFFF0000"/>
        <rFont val="Calibri"/>
      </rPr>
      <t xml:space="preserve"> ↗
(ya incorpora los 7.500,00 € de partida alzada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</si>
</sst>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</font>
    <font>
      <sz val="11"/>
      <name val="Calibri"/>
    </font>
    <font>
      <sz val="11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i/>
      <sz val="11"/>
      <color rgb="FFFF0000"/>
      <name val="Calibri"/>
    </font>
    <font>
      <b/>
      <sz val="12"/>
      <color theme="1"/>
      <name val="Calibri"/>
    </font>
    <font>
      <b/>
      <i/>
      <sz val="11"/>
      <color theme="1"/>
      <name val="Calibri"/>
    </font>
    <font>
      <sz val="8"/>
      <color theme="1"/>
      <name val="Calibri"/>
    </font>
    <font>
      <i/>
      <sz val="11"/>
      <color theme="1"/>
      <name val="Arial Narrow"/>
    </font>
    <font>
      <b/>
      <i/>
      <sz val="11"/>
      <color theme="1"/>
      <name val="Arial Narrow"/>
    </font>
    <font>
      <i/>
      <sz val="11"/>
      <color theme="1"/>
      <name val="Calibri"/>
    </font>
    <font>
      <b/>
      <sz val="11"/>
      <color theme="1"/>
      <name val="Calibri"/>
    </font>
    <font>
      <b/>
      <i/>
      <sz val="12"/>
      <color theme="1"/>
      <name val="Calibri"/>
    </font>
    <font>
      <b/>
      <i/>
      <sz val="11"/>
      <color rgb="FFFF0000"/>
      <name val="Calibri"/>
    </font>
    <font>
      <b/>
      <i/>
      <sz val="11"/>
      <color rgb="FF000000"/>
      <name val="Arial Narrow"/>
      <family val="2"/>
    </font>
    <font>
      <b/>
      <sz val="13"/>
      <color theme="1"/>
      <name val="Calibri"/>
      <family val="2"/>
    </font>
    <font>
      <sz val="8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3"/>
    <xf numFmtId="0" fontId="2" fillId="0" borderId="3"/>
    <xf numFmtId="0" fontId="1" fillId="0" borderId="3"/>
  </cellStyleXfs>
  <cellXfs count="59">
    <xf numFmtId="0" fontId="0" fillId="0" borderId="0" xfId="0" applyFont="1" applyAlignment="1"/>
    <xf numFmtId="0" fontId="6" fillId="0" borderId="0" xfId="0" applyFont="1"/>
    <xf numFmtId="0" fontId="6" fillId="2" borderId="2" xfId="0" applyFont="1" applyFill="1" applyBorder="1"/>
    <xf numFmtId="4" fontId="12" fillId="0" borderId="0" xfId="0" applyNumberFormat="1" applyFont="1" applyAlignment="1">
      <alignment vertical="top"/>
    </xf>
    <xf numFmtId="49" fontId="12" fillId="0" borderId="0" xfId="0" applyNumberFormat="1" applyFont="1" applyAlignment="1">
      <alignment vertical="top" wrapText="1"/>
    </xf>
    <xf numFmtId="0" fontId="6" fillId="2" borderId="11" xfId="0" applyFont="1" applyFill="1" applyBorder="1"/>
    <xf numFmtId="0" fontId="6" fillId="2" borderId="1" xfId="0" applyFont="1" applyFill="1" applyBorder="1"/>
    <xf numFmtId="0" fontId="6" fillId="2" borderId="12" xfId="0" applyFont="1" applyFill="1" applyBorder="1"/>
    <xf numFmtId="0" fontId="6" fillId="2" borderId="7" xfId="0" applyFont="1" applyFill="1" applyBorder="1"/>
    <xf numFmtId="0" fontId="6" fillId="2" borderId="3" xfId="0" applyFont="1" applyFill="1" applyBorder="1"/>
    <xf numFmtId="0" fontId="6" fillId="2" borderId="8" xfId="0" applyFont="1" applyFill="1" applyBorder="1"/>
    <xf numFmtId="0" fontId="6" fillId="2" borderId="9" xfId="0" applyFont="1" applyFill="1" applyBorder="1"/>
    <xf numFmtId="0" fontId="6" fillId="2" borderId="10" xfId="0" applyFont="1" applyFill="1" applyBorder="1"/>
    <xf numFmtId="0" fontId="6" fillId="2" borderId="7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8" xfId="0" applyFont="1" applyFill="1" applyBorder="1" applyAlignment="1">
      <alignment horizontal="center" wrapText="1"/>
    </xf>
    <xf numFmtId="164" fontId="13" fillId="2" borderId="13" xfId="0" applyNumberFormat="1" applyFont="1" applyFill="1" applyBorder="1" applyAlignment="1">
      <alignment vertical="center" wrapText="1"/>
    </xf>
    <xf numFmtId="164" fontId="13" fillId="3" borderId="13" xfId="0" applyNumberFormat="1" applyFont="1" applyFill="1" applyBorder="1" applyAlignment="1" applyProtection="1">
      <alignment vertical="center" wrapText="1"/>
      <protection locked="0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164" fontId="13" fillId="2" borderId="17" xfId="0" applyNumberFormat="1" applyFont="1" applyFill="1" applyBorder="1" applyAlignment="1">
      <alignment vertical="center" wrapText="1"/>
    </xf>
    <xf numFmtId="0" fontId="13" fillId="2" borderId="13" xfId="0" applyFont="1" applyFill="1" applyBorder="1" applyAlignment="1">
      <alignment vertical="center" wrapText="1"/>
    </xf>
    <xf numFmtId="2" fontId="19" fillId="4" borderId="19" xfId="0" applyNumberFormat="1" applyFont="1" applyFill="1" applyBorder="1" applyAlignment="1">
      <alignment vertical="center" wrapText="1"/>
    </xf>
    <xf numFmtId="2" fontId="19" fillId="4" borderId="20" xfId="0" applyNumberFormat="1" applyFont="1" applyFill="1" applyBorder="1" applyAlignment="1">
      <alignment vertical="center" wrapText="1"/>
    </xf>
    <xf numFmtId="164" fontId="13" fillId="4" borderId="20" xfId="0" applyNumberFormat="1" applyFont="1" applyFill="1" applyBorder="1" applyAlignment="1" applyProtection="1">
      <alignment vertical="center" wrapText="1"/>
    </xf>
    <xf numFmtId="0" fontId="14" fillId="4" borderId="21" xfId="0" applyFont="1" applyFill="1" applyBorder="1" applyAlignment="1" applyProtection="1">
      <alignment vertical="center" wrapText="1"/>
    </xf>
    <xf numFmtId="0" fontId="13" fillId="2" borderId="22" xfId="0" applyFont="1" applyFill="1" applyBorder="1" applyAlignment="1">
      <alignment horizontal="center" vertical="center" wrapText="1"/>
    </xf>
    <xf numFmtId="164" fontId="14" fillId="2" borderId="18" xfId="0" applyNumberFormat="1" applyFont="1" applyFill="1" applyBorder="1" applyAlignment="1">
      <alignment vertical="center" wrapText="1"/>
    </xf>
    <xf numFmtId="164" fontId="14" fillId="5" borderId="18" xfId="0" applyNumberFormat="1" applyFont="1" applyFill="1" applyBorder="1" applyAlignment="1">
      <alignment vertical="center" wrapText="1"/>
    </xf>
    <xf numFmtId="0" fontId="5" fillId="7" borderId="8" xfId="0" applyFont="1" applyFill="1" applyBorder="1" applyAlignment="1"/>
    <xf numFmtId="0" fontId="15" fillId="2" borderId="4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vertical="center" wrapText="1"/>
    </xf>
    <xf numFmtId="4" fontId="13" fillId="2" borderId="13" xfId="0" applyNumberFormat="1" applyFont="1" applyFill="1" applyBorder="1" applyAlignment="1">
      <alignment vertical="center" wrapText="1"/>
    </xf>
    <xf numFmtId="0" fontId="9" fillId="2" borderId="7" xfId="0" applyFont="1" applyFill="1" applyBorder="1" applyAlignment="1">
      <alignment horizontal="right" wrapText="1"/>
    </xf>
    <xf numFmtId="0" fontId="9" fillId="2" borderId="3" xfId="0" applyFont="1" applyFill="1" applyBorder="1" applyAlignment="1">
      <alignment horizontal="right" wrapText="1"/>
    </xf>
    <xf numFmtId="0" fontId="10" fillId="2" borderId="7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5" fillId="0" borderId="7" xfId="0" applyFont="1" applyBorder="1"/>
    <xf numFmtId="0" fontId="16" fillId="2" borderId="7" xfId="0" applyFont="1" applyFill="1" applyBorder="1" applyAlignment="1">
      <alignment horizontal="right" vertical="center" wrapText="1"/>
    </xf>
    <xf numFmtId="164" fontId="17" fillId="6" borderId="23" xfId="0" applyNumberFormat="1" applyFont="1" applyFill="1" applyBorder="1" applyAlignment="1">
      <alignment horizontal="center" vertical="center" wrapText="1"/>
    </xf>
    <xf numFmtId="0" fontId="5" fillId="0" borderId="24" xfId="0" applyFont="1" applyBorder="1"/>
    <xf numFmtId="0" fontId="4" fillId="2" borderId="4" xfId="0" applyFont="1" applyFill="1" applyBorder="1" applyAlignment="1">
      <alignment horizontal="center" wrapText="1"/>
    </xf>
    <xf numFmtId="0" fontId="5" fillId="0" borderId="5" xfId="0" applyFont="1" applyBorder="1"/>
    <xf numFmtId="0" fontId="5" fillId="0" borderId="6" xfId="0" applyFont="1" applyBorder="1"/>
    <xf numFmtId="0" fontId="20" fillId="2" borderId="7" xfId="0" applyFont="1" applyFill="1" applyBorder="1" applyAlignment="1">
      <alignment horizontal="center" vertical="center" wrapText="1"/>
    </xf>
    <xf numFmtId="0" fontId="5" fillId="0" borderId="8" xfId="0" applyFont="1" applyBorder="1"/>
    <xf numFmtId="0" fontId="7" fillId="2" borderId="9" xfId="0" applyFont="1" applyFill="1" applyBorder="1" applyAlignment="1">
      <alignment horizontal="center" vertical="top" wrapText="1"/>
    </xf>
    <xf numFmtId="0" fontId="5" fillId="0" borderId="2" xfId="0" applyFont="1" applyBorder="1"/>
    <xf numFmtId="0" fontId="5" fillId="0" borderId="10" xfId="0" applyFont="1" applyBorder="1"/>
    <xf numFmtId="0" fontId="8" fillId="2" borderId="7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/>
    </xf>
    <xf numFmtId="164" fontId="13" fillId="3" borderId="25" xfId="0" applyNumberFormat="1" applyFont="1" applyFill="1" applyBorder="1" applyAlignment="1" applyProtection="1">
      <alignment horizontal="center" vertical="center" wrapText="1"/>
      <protection locked="0"/>
    </xf>
    <xf numFmtId="164" fontId="13" fillId="3" borderId="26" xfId="0" applyNumberFormat="1" applyFont="1" applyFill="1" applyBorder="1" applyAlignment="1" applyProtection="1">
      <alignment horizontal="center" vertical="center" wrapText="1"/>
      <protection locked="0"/>
    </xf>
    <xf numFmtId="164" fontId="13" fillId="3" borderId="27" xfId="0" applyNumberFormat="1" applyFont="1" applyFill="1" applyBorder="1" applyAlignment="1" applyProtection="1">
      <alignment horizontal="center" vertical="center" wrapText="1"/>
      <protection locked="0"/>
    </xf>
    <xf numFmtId="164" fontId="13" fillId="3" borderId="28" xfId="0" applyNumberFormat="1" applyFont="1" applyFill="1" applyBorder="1" applyAlignment="1" applyProtection="1">
      <alignment horizontal="center" vertical="center" wrapText="1"/>
      <protection locked="0"/>
    </xf>
    <xf numFmtId="164" fontId="13" fillId="3" borderId="29" xfId="0" applyNumberFormat="1" applyFont="1" applyFill="1" applyBorder="1" applyAlignment="1" applyProtection="1">
      <alignment horizontal="center" vertical="center" wrapText="1"/>
      <protection locked="0"/>
    </xf>
    <xf numFmtId="164" fontId="13" fillId="3" borderId="30" xfId="0" applyNumberFormat="1" applyFont="1" applyFill="1" applyBorder="1" applyAlignment="1" applyProtection="1">
      <alignment horizontal="center" vertical="center" wrapText="1"/>
      <protection locked="0"/>
    </xf>
  </cellXfs>
  <cellStyles count="4">
    <cellStyle name="Normal" xfId="0" builtinId="0"/>
    <cellStyle name="Normal 2" xfId="1" xr:uid="{00000000-0005-0000-0000-000001000000}"/>
    <cellStyle name="Normal 3" xfId="2" xr:uid="{8D96BC0D-96A4-4DD8-8608-36EC2EE8E225}"/>
    <cellStyle name="Normal 4" xfId="3" xr:uid="{886FA04E-6A54-4F95-8E65-F2FD44B701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657"/>
  <sheetViews>
    <sheetView tabSelected="1" zoomScale="85" zoomScaleNormal="85" workbookViewId="0">
      <selection activeCell="I19" sqref="I19"/>
    </sheetView>
  </sheetViews>
  <sheetFormatPr baseColWidth="10" defaultColWidth="14.44140625" defaultRowHeight="15" customHeight="1" x14ac:dyDescent="0.3"/>
  <cols>
    <col min="1" max="1" width="7.77734375" customWidth="1"/>
    <col min="2" max="2" width="58.77734375" customWidth="1"/>
    <col min="3" max="6" width="14.5546875" customWidth="1"/>
    <col min="7" max="7" width="16.21875" customWidth="1"/>
    <col min="8" max="26" width="11.44140625" customWidth="1"/>
  </cols>
  <sheetData>
    <row r="1" spans="1:26" ht="15" customHeight="1" x14ac:dyDescent="0.3">
      <c r="A1" s="43" t="s">
        <v>0</v>
      </c>
      <c r="B1" s="44"/>
      <c r="C1" s="44"/>
      <c r="D1" s="44"/>
      <c r="E1" s="44"/>
      <c r="F1" s="44"/>
      <c r="G1" s="4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46" t="s">
        <v>13</v>
      </c>
      <c r="B2" s="38"/>
      <c r="C2" s="38"/>
      <c r="D2" s="38"/>
      <c r="E2" s="38"/>
      <c r="F2" s="38"/>
      <c r="G2" s="4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3">
      <c r="A3" s="46" t="s">
        <v>30</v>
      </c>
      <c r="B3" s="38"/>
      <c r="C3" s="38"/>
      <c r="D3" s="38"/>
      <c r="E3" s="38"/>
      <c r="F3" s="38"/>
      <c r="G3" s="4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thickBot="1" x14ac:dyDescent="0.35">
      <c r="A4" s="48" t="s">
        <v>12</v>
      </c>
      <c r="B4" s="49"/>
      <c r="C4" s="49"/>
      <c r="D4" s="49"/>
      <c r="E4" s="49"/>
      <c r="F4" s="49"/>
      <c r="G4" s="5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">
      <c r="A5" s="5"/>
      <c r="B5" s="6"/>
      <c r="C5" s="6"/>
      <c r="D5" s="6"/>
      <c r="E5" s="6"/>
      <c r="F5" s="6"/>
      <c r="G5" s="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3">
      <c r="A6" s="51" t="s">
        <v>1</v>
      </c>
      <c r="B6" s="38"/>
      <c r="C6" s="38"/>
      <c r="D6" s="38"/>
      <c r="E6" s="38"/>
      <c r="F6" s="38"/>
      <c r="G6" s="47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3">
      <c r="A7" s="52" t="s">
        <v>2</v>
      </c>
      <c r="B7" s="38"/>
      <c r="C7" s="38"/>
      <c r="D7" s="38"/>
      <c r="E7" s="38"/>
      <c r="F7" s="38"/>
      <c r="G7" s="47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3">
      <c r="A8" s="8"/>
      <c r="B8" s="9"/>
      <c r="C8" s="9"/>
      <c r="D8" s="9"/>
      <c r="E8" s="9"/>
      <c r="F8" s="9"/>
      <c r="G8" s="1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3">
      <c r="A9" s="37" t="s">
        <v>3</v>
      </c>
      <c r="B9" s="38"/>
      <c r="C9" s="53"/>
      <c r="D9" s="54"/>
      <c r="E9" s="54"/>
      <c r="F9" s="54"/>
      <c r="G9" s="55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3">
      <c r="A10" s="39"/>
      <c r="B10" s="38"/>
      <c r="C10" s="56"/>
      <c r="D10" s="57"/>
      <c r="E10" s="57"/>
      <c r="F10" s="57"/>
      <c r="G10" s="5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thickBot="1" x14ac:dyDescent="0.35">
      <c r="A11" s="11"/>
      <c r="B11" s="2"/>
      <c r="C11" s="2"/>
      <c r="D11" s="2"/>
      <c r="E11" s="2"/>
      <c r="F11" s="2"/>
      <c r="G11" s="1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950000000000003" customHeight="1" thickBot="1" x14ac:dyDescent="0.35">
      <c r="A12" s="18" t="s">
        <v>4</v>
      </c>
      <c r="B12" s="19" t="s">
        <v>5</v>
      </c>
      <c r="C12" s="20" t="s">
        <v>6</v>
      </c>
      <c r="D12" s="20" t="s">
        <v>7</v>
      </c>
      <c r="E12" s="20" t="s">
        <v>8</v>
      </c>
      <c r="F12" s="20" t="s">
        <v>9</v>
      </c>
      <c r="G12" s="21" t="s">
        <v>10</v>
      </c>
      <c r="H12" s="1"/>
      <c r="I12" s="1"/>
      <c r="J12" s="1"/>
      <c r="K12" s="3"/>
      <c r="L12" s="1"/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thickBot="1" x14ac:dyDescent="0.35">
      <c r="A13" s="24">
        <v>1</v>
      </c>
      <c r="B13" s="25" t="s">
        <v>31</v>
      </c>
      <c r="C13" s="25"/>
      <c r="D13" s="25"/>
      <c r="E13" s="26"/>
      <c r="F13" s="26"/>
      <c r="G13" s="27"/>
      <c r="H13" s="1"/>
      <c r="I13" s="1"/>
      <c r="J13" s="1"/>
      <c r="K13" s="3"/>
      <c r="L13" s="1"/>
      <c r="M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thickBot="1" x14ac:dyDescent="0.35">
      <c r="A14" s="24"/>
      <c r="B14" s="25" t="s">
        <v>14</v>
      </c>
      <c r="C14" s="25"/>
      <c r="D14" s="25"/>
      <c r="E14" s="25"/>
      <c r="F14" s="25"/>
      <c r="G14" s="25"/>
      <c r="H14" s="1"/>
      <c r="I14" s="1"/>
      <c r="J14" s="1"/>
      <c r="K14" s="3"/>
      <c r="L14" s="1"/>
      <c r="M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4"/>
      <c r="B15" s="25" t="s">
        <v>15</v>
      </c>
      <c r="C15" s="25"/>
      <c r="D15" s="25"/>
      <c r="E15" s="25"/>
      <c r="F15" s="25"/>
      <c r="G15" s="25"/>
      <c r="H15" s="1"/>
      <c r="I15" s="1"/>
      <c r="J15" s="1"/>
      <c r="K15" s="3"/>
      <c r="L15" s="1"/>
      <c r="M15" s="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8"/>
      <c r="B16" s="23" t="s">
        <v>16</v>
      </c>
      <c r="C16" s="23">
        <v>4</v>
      </c>
      <c r="D16" s="34">
        <v>1553.14</v>
      </c>
      <c r="E16" s="16">
        <f t="shared" ref="E16:E51" si="0">+D16*C16</f>
        <v>6212.56</v>
      </c>
      <c r="F16" s="17"/>
      <c r="G16" s="22">
        <f t="shared" ref="G16:G23" si="1">IF(F16&gt;D16,F16/0,ROUND(C16*F16,2))</f>
        <v>0</v>
      </c>
      <c r="H16" s="1"/>
      <c r="I16" s="1"/>
      <c r="J16" s="1"/>
      <c r="K16" s="3"/>
      <c r="L16" s="1"/>
      <c r="M16" s="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8"/>
      <c r="B17" s="23" t="s">
        <v>17</v>
      </c>
      <c r="C17" s="23">
        <v>20</v>
      </c>
      <c r="D17" s="16">
        <v>517.72</v>
      </c>
      <c r="E17" s="16">
        <f t="shared" si="0"/>
        <v>10354.400000000001</v>
      </c>
      <c r="F17" s="17"/>
      <c r="G17" s="22">
        <f t="shared" si="1"/>
        <v>0</v>
      </c>
      <c r="H17" s="1"/>
      <c r="I17" s="1"/>
      <c r="J17" s="1"/>
      <c r="K17" s="3"/>
      <c r="L17" s="1"/>
      <c r="M17" s="3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8"/>
      <c r="B18" s="23" t="s">
        <v>18</v>
      </c>
      <c r="C18" s="23">
        <v>40</v>
      </c>
      <c r="D18" s="16">
        <v>621.26</v>
      </c>
      <c r="E18" s="16">
        <f t="shared" si="0"/>
        <v>24850.400000000001</v>
      </c>
      <c r="F18" s="17"/>
      <c r="G18" s="22">
        <f t="shared" si="1"/>
        <v>0</v>
      </c>
      <c r="H18" s="1"/>
      <c r="I18" s="1"/>
      <c r="J18" s="1"/>
      <c r="K18" s="3"/>
      <c r="L18" s="1"/>
      <c r="M18" s="3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8"/>
      <c r="B19" s="23" t="s">
        <v>32</v>
      </c>
      <c r="C19" s="23">
        <v>2</v>
      </c>
      <c r="D19" s="16">
        <v>4659.3599999999997</v>
      </c>
      <c r="E19" s="16">
        <f t="shared" si="0"/>
        <v>9318.7199999999993</v>
      </c>
      <c r="F19" s="17"/>
      <c r="G19" s="22">
        <f t="shared" si="1"/>
        <v>0</v>
      </c>
      <c r="H19" s="1"/>
      <c r="I19" s="1"/>
      <c r="J19" s="1"/>
      <c r="K19" s="3"/>
      <c r="L19" s="1"/>
      <c r="M19" s="3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8"/>
      <c r="B20" s="23" t="s">
        <v>19</v>
      </c>
      <c r="C20" s="23">
        <v>2</v>
      </c>
      <c r="D20" s="16">
        <v>3623.95</v>
      </c>
      <c r="E20" s="16">
        <f t="shared" si="0"/>
        <v>7247.9</v>
      </c>
      <c r="F20" s="17"/>
      <c r="G20" s="22">
        <f t="shared" si="1"/>
        <v>0</v>
      </c>
      <c r="H20" s="1"/>
      <c r="I20" s="1"/>
      <c r="J20" s="1"/>
      <c r="K20" s="3"/>
      <c r="L20" s="1"/>
      <c r="M20" s="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8"/>
      <c r="B21" s="23" t="s">
        <v>33</v>
      </c>
      <c r="C21" s="23">
        <v>2</v>
      </c>
      <c r="D21" s="16">
        <v>3623.95</v>
      </c>
      <c r="E21" s="16">
        <f t="shared" si="0"/>
        <v>7247.9</v>
      </c>
      <c r="F21" s="17"/>
      <c r="G21" s="22">
        <f t="shared" si="1"/>
        <v>0</v>
      </c>
      <c r="H21" s="1"/>
      <c r="I21" s="1"/>
      <c r="J21" s="1"/>
      <c r="K21" s="3"/>
      <c r="L21" s="1"/>
      <c r="M21" s="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3"/>
      <c r="B22" s="23" t="s">
        <v>34</v>
      </c>
      <c r="C22" s="23">
        <v>2</v>
      </c>
      <c r="D22" s="23">
        <v>207.08</v>
      </c>
      <c r="E22" s="16">
        <f t="shared" si="0"/>
        <v>414.16</v>
      </c>
      <c r="F22" s="17"/>
      <c r="G22" s="22">
        <f t="shared" si="1"/>
        <v>0</v>
      </c>
      <c r="H22" s="1"/>
      <c r="I22" s="1"/>
      <c r="J22" s="1"/>
      <c r="K22" s="3"/>
      <c r="L22" s="1"/>
      <c r="M22" s="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thickBot="1" x14ac:dyDescent="0.35">
      <c r="A23" s="28"/>
      <c r="B23" s="23" t="s">
        <v>35</v>
      </c>
      <c r="C23" s="23">
        <v>2</v>
      </c>
      <c r="D23" s="16">
        <v>155.31</v>
      </c>
      <c r="E23" s="16">
        <f t="shared" si="0"/>
        <v>310.62</v>
      </c>
      <c r="F23" s="17"/>
      <c r="G23" s="22">
        <f t="shared" si="1"/>
        <v>0</v>
      </c>
      <c r="H23" s="1"/>
      <c r="I23" s="1"/>
      <c r="J23" s="1"/>
      <c r="K23" s="3"/>
      <c r="L23" s="1"/>
      <c r="M23" s="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5"/>
      <c r="B24" s="25" t="s">
        <v>20</v>
      </c>
      <c r="C24" s="25"/>
      <c r="D24" s="25"/>
      <c r="E24" s="25"/>
      <c r="F24" s="25"/>
      <c r="G24" s="25"/>
      <c r="H24" s="1"/>
      <c r="I24" s="1"/>
      <c r="J24" s="1"/>
      <c r="K24" s="3"/>
      <c r="L24" s="1"/>
      <c r="M24" s="3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thickBot="1" x14ac:dyDescent="0.35">
      <c r="A25" s="28"/>
      <c r="B25" s="23" t="s">
        <v>36</v>
      </c>
      <c r="C25" s="23">
        <v>2</v>
      </c>
      <c r="D25" s="16">
        <v>621.26</v>
      </c>
      <c r="E25" s="16">
        <f t="shared" si="0"/>
        <v>1242.52</v>
      </c>
      <c r="F25" s="17"/>
      <c r="G25" s="22">
        <f>IF(F25&gt;D25,F25/0,ROUND(C25*F25,2))</f>
        <v>0</v>
      </c>
      <c r="H25" s="1"/>
      <c r="I25" s="1"/>
      <c r="J25" s="1"/>
      <c r="K25" s="3"/>
      <c r="L25" s="1"/>
      <c r="M25" s="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5"/>
      <c r="B26" s="25" t="s">
        <v>21</v>
      </c>
      <c r="C26" s="25"/>
      <c r="D26" s="25"/>
      <c r="E26" s="25"/>
      <c r="F26" s="25"/>
      <c r="G26" s="25"/>
      <c r="H26" s="1"/>
      <c r="I26" s="1"/>
      <c r="J26" s="1"/>
      <c r="K26" s="3"/>
      <c r="L26" s="1"/>
      <c r="M26" s="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8"/>
      <c r="B27" s="23" t="s">
        <v>22</v>
      </c>
      <c r="C27" s="23">
        <v>48</v>
      </c>
      <c r="D27" s="16">
        <v>131.01</v>
      </c>
      <c r="E27" s="16">
        <f t="shared" si="0"/>
        <v>6288.48</v>
      </c>
      <c r="F27" s="17"/>
      <c r="G27" s="22">
        <f>IF(F27&gt;D27,F27/0,ROUND(C27*F27,2))</f>
        <v>0</v>
      </c>
      <c r="H27" s="1"/>
      <c r="I27" s="1"/>
      <c r="J27" s="1"/>
      <c r="K27" s="3"/>
      <c r="L27" s="1"/>
      <c r="M27" s="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3"/>
      <c r="B28" s="23" t="s">
        <v>37</v>
      </c>
      <c r="C28" s="23">
        <v>74</v>
      </c>
      <c r="D28" s="23">
        <v>103.54</v>
      </c>
      <c r="E28" s="16">
        <f t="shared" si="0"/>
        <v>7661.96</v>
      </c>
      <c r="F28" s="17"/>
      <c r="G28" s="22">
        <f>IF(F28&gt;D28,F28/0,ROUND(C28*F28,2))</f>
        <v>0</v>
      </c>
      <c r="H28" s="1"/>
      <c r="I28" s="1"/>
      <c r="J28" s="1"/>
      <c r="K28" s="3"/>
      <c r="L28" s="1"/>
      <c r="M28" s="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thickBot="1" x14ac:dyDescent="0.35">
      <c r="A29" s="28"/>
      <c r="B29" s="23" t="s">
        <v>38</v>
      </c>
      <c r="C29" s="23">
        <v>170</v>
      </c>
      <c r="D29" s="16">
        <v>90.58</v>
      </c>
      <c r="E29" s="16">
        <f t="shared" si="0"/>
        <v>15398.6</v>
      </c>
      <c r="F29" s="17"/>
      <c r="G29" s="22">
        <f>IF(F29&gt;D29,F29/0,ROUND(C29*F29,2))</f>
        <v>0</v>
      </c>
      <c r="H29" s="1"/>
      <c r="I29" s="1"/>
      <c r="J29" s="1"/>
      <c r="K29" s="3"/>
      <c r="L29" s="1"/>
      <c r="M29" s="3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5"/>
      <c r="B30" s="25" t="s">
        <v>23</v>
      </c>
      <c r="C30" s="25"/>
      <c r="D30" s="25"/>
      <c r="E30" s="25"/>
      <c r="F30" s="25"/>
      <c r="G30" s="25"/>
      <c r="H30" s="1"/>
      <c r="I30" s="1"/>
      <c r="J30" s="1"/>
      <c r="K30" s="3"/>
      <c r="L30" s="1"/>
      <c r="M30" s="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8"/>
      <c r="B31" s="23" t="s">
        <v>24</v>
      </c>
      <c r="C31" s="23">
        <v>2</v>
      </c>
      <c r="D31" s="16">
        <v>1656.68</v>
      </c>
      <c r="E31" s="16">
        <f t="shared" si="0"/>
        <v>3313.36</v>
      </c>
      <c r="F31" s="17"/>
      <c r="G31" s="22">
        <f>IF(F31&gt;D31,F31/0,ROUND(C31*F31,2))</f>
        <v>0</v>
      </c>
      <c r="H31" s="1"/>
      <c r="I31" s="1"/>
      <c r="J31" s="1"/>
      <c r="K31" s="3"/>
      <c r="L31" s="1"/>
      <c r="M31" s="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thickBot="1" x14ac:dyDescent="0.35">
      <c r="A32" s="28"/>
      <c r="B32" s="23" t="s">
        <v>25</v>
      </c>
      <c r="C32" s="23">
        <v>1</v>
      </c>
      <c r="D32" s="16">
        <v>2500</v>
      </c>
      <c r="E32" s="16">
        <f t="shared" si="0"/>
        <v>2500</v>
      </c>
      <c r="F32" s="17"/>
      <c r="G32" s="22">
        <f>IF(F32&gt;D32,F32/0,ROUND(C32*F32,2))</f>
        <v>0</v>
      </c>
      <c r="H32" s="1"/>
      <c r="I32" s="1"/>
      <c r="J32" s="1"/>
      <c r="K32" s="3"/>
      <c r="L32" s="1"/>
      <c r="M32" s="3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thickBot="1" x14ac:dyDescent="0.35">
      <c r="A33" s="25"/>
      <c r="B33" s="25" t="s">
        <v>26</v>
      </c>
      <c r="C33" s="25"/>
      <c r="D33" s="25"/>
      <c r="E33" s="25"/>
      <c r="F33" s="25"/>
      <c r="G33" s="25"/>
      <c r="H33" s="1"/>
      <c r="I33" s="1"/>
      <c r="J33" s="1"/>
      <c r="K33" s="3"/>
      <c r="L33" s="1"/>
      <c r="M33" s="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5"/>
      <c r="B34" s="25" t="s">
        <v>15</v>
      </c>
      <c r="C34" s="25"/>
      <c r="D34" s="25"/>
      <c r="E34" s="25"/>
      <c r="F34" s="25"/>
      <c r="G34" s="25"/>
      <c r="H34" s="1"/>
      <c r="I34" s="1"/>
      <c r="J34" s="1"/>
      <c r="K34" s="3"/>
      <c r="L34" s="1"/>
      <c r="M34" s="3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8"/>
      <c r="B35" s="23" t="s">
        <v>16</v>
      </c>
      <c r="C35" s="23">
        <v>2</v>
      </c>
      <c r="D35" s="16">
        <v>3823.72</v>
      </c>
      <c r="E35" s="16">
        <f t="shared" si="0"/>
        <v>7647.44</v>
      </c>
      <c r="F35" s="17"/>
      <c r="G35" s="22">
        <f t="shared" ref="G35:G42" si="2">IF(F35&gt;D35,F35/0,ROUND(C35*F35,2))</f>
        <v>0</v>
      </c>
      <c r="H35" s="1"/>
      <c r="I35" s="1"/>
      <c r="J35" s="1"/>
      <c r="K35" s="3"/>
      <c r="L35" s="1"/>
      <c r="M35" s="3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3"/>
      <c r="B36" s="23" t="s">
        <v>17</v>
      </c>
      <c r="C36" s="23">
        <v>10</v>
      </c>
      <c r="D36" s="23">
        <v>1246.3800000000001</v>
      </c>
      <c r="E36" s="16">
        <f t="shared" si="0"/>
        <v>12463.800000000001</v>
      </c>
      <c r="F36" s="17"/>
      <c r="G36" s="22">
        <f t="shared" si="2"/>
        <v>0</v>
      </c>
      <c r="H36" s="1"/>
      <c r="I36" s="1"/>
      <c r="J36" s="1"/>
      <c r="K36" s="3"/>
      <c r="L36" s="1"/>
      <c r="M36" s="3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3"/>
      <c r="B37" s="23" t="s">
        <v>18</v>
      </c>
      <c r="C37" s="23">
        <v>20</v>
      </c>
      <c r="D37" s="23">
        <v>1246.3800000000001</v>
      </c>
      <c r="E37" s="16">
        <f t="shared" si="0"/>
        <v>24927.600000000002</v>
      </c>
      <c r="F37" s="17"/>
      <c r="G37" s="22">
        <f t="shared" si="2"/>
        <v>0</v>
      </c>
      <c r="H37" s="1"/>
      <c r="I37" s="1"/>
      <c r="J37" s="1"/>
      <c r="K37" s="3"/>
      <c r="L37" s="1"/>
      <c r="M37" s="3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8"/>
      <c r="B38" s="23" t="s">
        <v>32</v>
      </c>
      <c r="C38" s="23">
        <v>1</v>
      </c>
      <c r="D38" s="16">
        <v>11324.76</v>
      </c>
      <c r="E38" s="16">
        <f t="shared" si="0"/>
        <v>11324.76</v>
      </c>
      <c r="F38" s="17"/>
      <c r="G38" s="22">
        <f t="shared" si="2"/>
        <v>0</v>
      </c>
      <c r="H38" s="1"/>
      <c r="I38" s="1"/>
      <c r="J38" s="1"/>
      <c r="K38" s="3"/>
      <c r="L38" s="1"/>
      <c r="M38" s="3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8"/>
      <c r="B39" s="23" t="s">
        <v>39</v>
      </c>
      <c r="C39" s="23">
        <v>1</v>
      </c>
      <c r="D39" s="16">
        <v>6824.14</v>
      </c>
      <c r="E39" s="16">
        <f t="shared" si="0"/>
        <v>6824.14</v>
      </c>
      <c r="F39" s="17"/>
      <c r="G39" s="22">
        <f t="shared" si="2"/>
        <v>0</v>
      </c>
      <c r="H39" s="1"/>
      <c r="I39" s="1"/>
      <c r="J39" s="1"/>
      <c r="K39" s="3"/>
      <c r="L39" s="1"/>
      <c r="M39" s="3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8"/>
      <c r="B40" s="23" t="s">
        <v>33</v>
      </c>
      <c r="C40" s="23">
        <v>1</v>
      </c>
      <c r="D40" s="16">
        <v>8597.1299999999992</v>
      </c>
      <c r="E40" s="16">
        <f t="shared" si="0"/>
        <v>8597.1299999999992</v>
      </c>
      <c r="F40" s="17"/>
      <c r="G40" s="22">
        <f t="shared" si="2"/>
        <v>0</v>
      </c>
      <c r="H40" s="1"/>
      <c r="I40" s="1"/>
      <c r="J40" s="1"/>
      <c r="K40" s="3"/>
      <c r="L40" s="1"/>
      <c r="M40" s="3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8"/>
      <c r="B41" s="23" t="s">
        <v>34</v>
      </c>
      <c r="C41" s="23">
        <v>1</v>
      </c>
      <c r="D41" s="16">
        <v>376.3</v>
      </c>
      <c r="E41" s="16">
        <f t="shared" si="0"/>
        <v>376.3</v>
      </c>
      <c r="F41" s="17"/>
      <c r="G41" s="22">
        <f t="shared" si="2"/>
        <v>0</v>
      </c>
      <c r="H41" s="1"/>
      <c r="I41" s="1"/>
      <c r="J41" s="1"/>
      <c r="K41" s="3"/>
      <c r="L41" s="1"/>
      <c r="M41" s="3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thickBot="1" x14ac:dyDescent="0.35">
      <c r="A42" s="28"/>
      <c r="B42" s="23" t="s">
        <v>40</v>
      </c>
      <c r="C42" s="23">
        <v>1</v>
      </c>
      <c r="D42" s="16">
        <v>376.3</v>
      </c>
      <c r="E42" s="16">
        <f t="shared" si="0"/>
        <v>376.3</v>
      </c>
      <c r="F42" s="17"/>
      <c r="G42" s="22">
        <f t="shared" si="2"/>
        <v>0</v>
      </c>
      <c r="H42" s="1"/>
      <c r="I42" s="1"/>
      <c r="J42" s="1"/>
      <c r="K42" s="3"/>
      <c r="L42" s="1"/>
      <c r="M42" s="3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5"/>
      <c r="B43" s="25" t="s">
        <v>20</v>
      </c>
      <c r="C43" s="25"/>
      <c r="D43" s="25"/>
      <c r="E43" s="25"/>
      <c r="F43" s="25"/>
      <c r="G43" s="25"/>
      <c r="H43" s="1"/>
      <c r="I43" s="1"/>
      <c r="J43" s="1"/>
      <c r="K43" s="3"/>
      <c r="L43" s="1"/>
      <c r="M43" s="3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thickBot="1" x14ac:dyDescent="0.35">
      <c r="A44" s="28"/>
      <c r="B44" s="23" t="s">
        <v>36</v>
      </c>
      <c r="C44" s="23">
        <v>1</v>
      </c>
      <c r="D44" s="16">
        <v>2123.23</v>
      </c>
      <c r="E44" s="16">
        <f t="shared" si="0"/>
        <v>2123.23</v>
      </c>
      <c r="F44" s="17"/>
      <c r="G44" s="22">
        <f>IF(F44&gt;D44,F44/0,ROUND(C44*F44,2))</f>
        <v>0</v>
      </c>
      <c r="H44" s="1"/>
      <c r="I44" s="1"/>
      <c r="J44" s="1"/>
      <c r="K44" s="3"/>
      <c r="L44" s="1"/>
      <c r="M44" s="3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5"/>
      <c r="B45" s="25" t="s">
        <v>21</v>
      </c>
      <c r="C45" s="25"/>
      <c r="D45" s="25"/>
      <c r="E45" s="25"/>
      <c r="F45" s="25"/>
      <c r="G45" s="25"/>
      <c r="H45" s="1"/>
      <c r="I45" s="1"/>
      <c r="J45" s="1"/>
      <c r="K45" s="3"/>
      <c r="L45" s="1"/>
      <c r="M45" s="3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8"/>
      <c r="B46" s="23" t="s">
        <v>22</v>
      </c>
      <c r="C46" s="23">
        <v>24</v>
      </c>
      <c r="D46" s="16">
        <v>268.64999999999998</v>
      </c>
      <c r="E46" s="16">
        <f t="shared" si="0"/>
        <v>6447.5999999999995</v>
      </c>
      <c r="F46" s="17"/>
      <c r="G46" s="22">
        <f>IF(F46&gt;D46,F46/0,ROUND(C46*F46,2))</f>
        <v>0</v>
      </c>
      <c r="H46" s="1"/>
      <c r="I46" s="1"/>
      <c r="J46" s="1"/>
      <c r="K46" s="3"/>
      <c r="L46" s="1"/>
      <c r="M46" s="3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thickBot="1" x14ac:dyDescent="0.35">
      <c r="A47" s="28"/>
      <c r="B47" s="23" t="s">
        <v>37</v>
      </c>
      <c r="C47" s="23">
        <v>37</v>
      </c>
      <c r="D47" s="16">
        <v>235.22</v>
      </c>
      <c r="E47" s="16">
        <f t="shared" si="0"/>
        <v>8703.14</v>
      </c>
      <c r="F47" s="17"/>
      <c r="G47" s="22">
        <f>IF(F47&gt;D47,F47/0,ROUND(C47*F47,2))</f>
        <v>0</v>
      </c>
      <c r="H47" s="1"/>
      <c r="I47" s="1"/>
      <c r="J47" s="1"/>
      <c r="K47" s="3"/>
      <c r="L47" s="1"/>
      <c r="M47" s="3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5"/>
      <c r="B48" s="25" t="s">
        <v>27</v>
      </c>
      <c r="C48" s="25"/>
      <c r="D48" s="25"/>
      <c r="E48" s="25"/>
      <c r="F48" s="25"/>
      <c r="G48" s="25"/>
      <c r="H48" s="1"/>
      <c r="I48" s="1"/>
      <c r="J48" s="1"/>
      <c r="K48" s="3"/>
      <c r="L48" s="1"/>
      <c r="M48" s="3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thickBot="1" x14ac:dyDescent="0.35">
      <c r="A49" s="28"/>
      <c r="B49" s="23" t="s">
        <v>24</v>
      </c>
      <c r="C49" s="23">
        <v>1</v>
      </c>
      <c r="D49" s="16">
        <v>1378.87</v>
      </c>
      <c r="E49" s="16">
        <f t="shared" si="0"/>
        <v>1378.87</v>
      </c>
      <c r="F49" s="17"/>
      <c r="G49" s="22">
        <f>IF(F49&gt;D49,F49/0,ROUND(C49*F49,2))</f>
        <v>0</v>
      </c>
      <c r="H49" s="1"/>
      <c r="I49" s="1"/>
      <c r="J49" s="1"/>
      <c r="K49" s="3"/>
      <c r="L49" s="1"/>
      <c r="M49" s="3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5"/>
      <c r="B50" s="25" t="s">
        <v>28</v>
      </c>
      <c r="C50" s="25"/>
      <c r="D50" s="25"/>
      <c r="E50" s="25"/>
      <c r="F50" s="25"/>
      <c r="G50" s="25"/>
      <c r="H50" s="1"/>
      <c r="I50" s="1"/>
      <c r="J50" s="1"/>
      <c r="K50" s="3"/>
      <c r="L50" s="1"/>
      <c r="M50" s="3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thickBot="1" x14ac:dyDescent="0.35">
      <c r="A51" s="28"/>
      <c r="B51" s="23" t="s">
        <v>29</v>
      </c>
      <c r="C51" s="23">
        <v>1</v>
      </c>
      <c r="D51" s="16">
        <v>7500</v>
      </c>
      <c r="E51" s="16">
        <f t="shared" si="0"/>
        <v>7500</v>
      </c>
      <c r="F51" s="16">
        <v>7500</v>
      </c>
      <c r="G51" s="22">
        <f t="shared" ref="G51" si="3">IF(F51&gt;D51,F51/0,ROUND(C51*F51,2))</f>
        <v>7500</v>
      </c>
      <c r="H51" s="1"/>
      <c r="I51" s="1"/>
      <c r="J51" s="1"/>
      <c r="K51" s="3"/>
      <c r="L51" s="1"/>
      <c r="M51" s="3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9.5" customHeight="1" thickBot="1" x14ac:dyDescent="0.35">
      <c r="A52" s="32"/>
      <c r="B52" s="33"/>
      <c r="C52" s="33"/>
      <c r="D52" s="33"/>
      <c r="E52" s="29">
        <f>SUM(E13:E51)</f>
        <v>201051.89</v>
      </c>
      <c r="F52" s="33"/>
      <c r="G52" s="30">
        <f>IF(SUM(G13:G51)=75000,0,SUM(G13:G51))</f>
        <v>7500</v>
      </c>
      <c r="H52" s="1"/>
      <c r="I52" s="1"/>
      <c r="J52" s="1"/>
      <c r="K52" s="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thickBot="1" x14ac:dyDescent="0.35">
      <c r="A53" s="13"/>
      <c r="B53" s="14"/>
      <c r="C53" s="14"/>
      <c r="D53" s="14"/>
      <c r="E53" s="14"/>
      <c r="F53" s="14"/>
      <c r="G53" s="15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thickBot="1" x14ac:dyDescent="0.35">
      <c r="A54" s="40" t="s">
        <v>11</v>
      </c>
      <c r="B54" s="38"/>
      <c r="C54" s="38"/>
      <c r="D54" s="38"/>
      <c r="E54" s="38"/>
      <c r="F54" s="41">
        <f>IF(G52&lt;=E52,G52,"ERROR: Límite superado")</f>
        <v>7500</v>
      </c>
      <c r="G54" s="4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6" customHeight="1" x14ac:dyDescent="0.3">
      <c r="A55" s="35" t="s">
        <v>41</v>
      </c>
      <c r="B55" s="36"/>
      <c r="C55" s="36"/>
      <c r="D55" s="36"/>
      <c r="E55" s="36"/>
      <c r="F55" s="36"/>
      <c r="G55" s="3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</sheetData>
  <sheetProtection algorithmName="SHA-512" hashValue="hWCc6g/7YZ4xHDVPkPgzvUxGKKh5TeuTswYFeukPRXC5r/THnLDZWUsNeVzFnNPT2yADsxWNPA0DmY7jl7cIww==" saltValue="rof8PTlLVeJ6OtHNoEypBA==" spinCount="100000" sheet="1" objects="1" scenarios="1"/>
  <mergeCells count="11">
    <mergeCell ref="A55:F55"/>
    <mergeCell ref="A9:B10"/>
    <mergeCell ref="A54:E54"/>
    <mergeCell ref="F54:G54"/>
    <mergeCell ref="A1:G1"/>
    <mergeCell ref="A2:G2"/>
    <mergeCell ref="A4:G4"/>
    <mergeCell ref="A6:G6"/>
    <mergeCell ref="A7:G7"/>
    <mergeCell ref="C9:G10"/>
    <mergeCell ref="A3:G3"/>
  </mergeCells>
  <phoneticPr fontId="21" type="noConversion"/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Mª Araceli Gutierrez Bernal</cp:lastModifiedBy>
  <cp:lastPrinted>2023-07-04T09:05:46Z</cp:lastPrinted>
  <dcterms:created xsi:type="dcterms:W3CDTF">2019-12-12T10:58:27Z</dcterms:created>
  <dcterms:modified xsi:type="dcterms:W3CDTF">2026-06-18T11:33:48Z</dcterms:modified>
</cp:coreProperties>
</file>