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9876" windowHeight="9792"/>
  </bookViews>
  <sheets>
    <sheet name="PROPOSICIÓN ECONÓMICA" sheetId="1" r:id="rId1"/>
  </sheets>
  <calcPr calcId="145621" fullPrecision="0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27" i="1" l="1"/>
  <c r="E27" i="1"/>
  <c r="G26" i="1"/>
  <c r="E26" i="1"/>
  <c r="G25" i="1"/>
  <c r="E25" i="1"/>
  <c r="G24" i="1"/>
  <c r="E24" i="1"/>
  <c r="G17" i="1"/>
  <c r="E17" i="1"/>
  <c r="G16" i="1"/>
  <c r="E16" i="1"/>
  <c r="G15" i="1"/>
  <c r="E15" i="1"/>
  <c r="G29" i="1" l="1"/>
  <c r="E29" i="1"/>
  <c r="E14" i="1"/>
  <c r="G14" i="1"/>
  <c r="E18" i="1"/>
  <c r="G18" i="1"/>
  <c r="G30" i="1" l="1"/>
  <c r="E30" i="1"/>
  <c r="G23" i="1"/>
  <c r="E23" i="1"/>
  <c r="G22" i="1"/>
  <c r="E22" i="1"/>
  <c r="G21" i="1"/>
  <c r="E21" i="1"/>
  <c r="G20" i="1"/>
  <c r="E20" i="1"/>
  <c r="E13" i="1" l="1"/>
  <c r="E31" i="1" s="1"/>
  <c r="G13" i="1" l="1"/>
  <c r="G31" i="1" s="1"/>
  <c r="F33" i="1" l="1"/>
</calcChain>
</file>

<file path=xl/sharedStrings.xml><?xml version="1.0" encoding="utf-8"?>
<sst xmlns="http://schemas.openxmlformats.org/spreadsheetml/2006/main" count="50" uniqueCount="50">
  <si>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</si>
  <si>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</si>
  <si>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</si>
  <si>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</si>
  <si>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</si>
  <si>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</si>
  <si>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</si>
  <si>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</si>
  <si>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</si>
  <si>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</si>
  <si>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</si>
  <si>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</si>
  <si>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1.2</t>
  </si>
  <si>
    <t>3.1</t>
  </si>
  <si>
    <t>TOTAL PROPOSICIÓN ECONÓMICA DEL LICITADOR (sin IVA):</t>
  </si>
  <si>
    <t>1.3</t>
  </si>
  <si>
    <t>3.2</t>
  </si>
  <si>
    <t>Elaboración de informe inicial</t>
  </si>
  <si>
    <t>MANTENIMIENTO PREVENTIVO</t>
  </si>
  <si>
    <t>MANTENIMIENTO CORRECTIVO</t>
  </si>
  <si>
    <t>"MANTENIMIENTO DE LAS INSTALACIONES TÉRMICAS DEL PUERTO DE MAÓ"</t>
  </si>
  <si>
    <t>Expediente E24-0130</t>
  </si>
  <si>
    <t>GESTIÓN DEL CONTRATO</t>
  </si>
  <si>
    <t>Actualización y comprobación de inventario, cuadros de planificación y planos</t>
  </si>
  <si>
    <t>Etiquetado de elementos</t>
  </si>
  <si>
    <t>1.4</t>
  </si>
  <si>
    <t>Gestión documental del contrato</t>
  </si>
  <si>
    <t>1.5</t>
  </si>
  <si>
    <t>Inspección periódica OCA instalación térmica completa</t>
  </si>
  <si>
    <t>1.6</t>
  </si>
  <si>
    <t>Inspección periódica OCA eficiencia energética</t>
  </si>
  <si>
    <t>2.1.1</t>
  </si>
  <si>
    <t>2.1.2</t>
  </si>
  <si>
    <t>Unidades VRV: mantenimiento mensual</t>
  </si>
  <si>
    <t>Unidades VRV: mantenimiento anual</t>
  </si>
  <si>
    <t>2.2.1</t>
  </si>
  <si>
    <t>Unidades Bombas de Calor: mantenimiento anual</t>
  </si>
  <si>
    <t>2.2.2</t>
  </si>
  <si>
    <t>Unidades Bombas de Calor: mantenimiento mensual</t>
  </si>
  <si>
    <t>2.3.1</t>
  </si>
  <si>
    <t>2.3.2</t>
  </si>
  <si>
    <t>Unidades de Expansión directa Compactos: mantenimiento mensual</t>
  </si>
  <si>
    <t>Unidades de Expansión directa Compactos: mantenimiento anual</t>
  </si>
  <si>
    <t>2.4.1</t>
  </si>
  <si>
    <t>2.4.2</t>
  </si>
  <si>
    <t>Unidad Caldera: mantenimiento anual</t>
  </si>
  <si>
    <t>Unidad Caldera: mantenimiento trimestral</t>
  </si>
  <si>
    <t>Partida alzada de suministro de materiales mantenimiento correctivo</t>
  </si>
  <si>
    <t>Partida alzada de trabajos de mantenimiento correctivo*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</si>
  <si>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5000,00 € de partida alzada de suministro de materiales  de mantenimiento correctivo que se mantienen inalterables).       
*La partida 3.2 se ejecutará según la DA 33º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</si>
</sst>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vertical="top"/>
    </xf>
    <xf numFmtId="164" fontId="11" fillId="4" borderId="6" xfId="0" applyNumberFormat="1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2" fontId="11" fillId="2" borderId="6" xfId="0" applyNumberFormat="1" applyFont="1" applyFill="1" applyBorder="1" applyAlignment="1">
      <alignment vertical="center" wrapText="1"/>
    </xf>
    <xf numFmtId="164" fontId="11" fillId="2" borderId="6" xfId="0" applyNumberFormat="1" applyFont="1" applyFill="1" applyBorder="1" applyAlignment="1">
      <alignment vertical="center" wrapText="1"/>
    </xf>
    <xf numFmtId="164" fontId="12" fillId="2" borderId="7" xfId="0" applyNumberFormat="1" applyFont="1" applyFill="1" applyBorder="1" applyAlignment="1">
      <alignment vertical="center" wrapText="1"/>
    </xf>
    <xf numFmtId="49" fontId="10" fillId="0" borderId="0" xfId="0" applyNumberFormat="1" applyFont="1" applyAlignment="1">
      <alignment vertical="top" wrapText="1"/>
    </xf>
    <xf numFmtId="0" fontId="3" fillId="2" borderId="17" xfId="0" applyFont="1" applyFill="1" applyBorder="1"/>
    <xf numFmtId="0" fontId="3" fillId="2" borderId="2" xfId="0" applyFont="1" applyFill="1" applyBorder="1"/>
    <xf numFmtId="0" fontId="3" fillId="2" borderId="18" xfId="0" applyFont="1" applyFill="1" applyBorder="1"/>
    <xf numFmtId="0" fontId="3" fillId="2" borderId="13" xfId="0" applyFont="1" applyFill="1" applyBorder="1"/>
    <xf numFmtId="0" fontId="3" fillId="2" borderId="8" xfId="0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9" fillId="2" borderId="19" xfId="0" applyFont="1" applyFill="1" applyBorder="1" applyAlignment="1">
      <alignment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164" fontId="11" fillId="2" borderId="22" xfId="0" applyNumberFormat="1" applyFont="1" applyFill="1" applyBorder="1" applyAlignment="1">
      <alignment vertical="center" wrapText="1"/>
    </xf>
    <xf numFmtId="164" fontId="12" fillId="5" borderId="24" xfId="0" applyNumberFormat="1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2" fillId="7" borderId="28" xfId="0" applyFont="1" applyFill="1" applyBorder="1" applyAlignment="1"/>
    <xf numFmtId="164" fontId="11" fillId="3" borderId="6" xfId="0" applyNumberFormat="1" applyFont="1" applyFill="1" applyBorder="1" applyAlignment="1" applyProtection="1">
      <alignment vertical="center" wrapText="1"/>
      <protection locked="0"/>
    </xf>
    <xf numFmtId="164" fontId="11" fillId="4" borderId="29" xfId="0" applyNumberFormat="1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2" fontId="12" fillId="4" borderId="6" xfId="0" applyNumberFormat="1" applyFont="1" applyFill="1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vertical="center" wrapText="1"/>
    </xf>
    <xf numFmtId="0" fontId="13" fillId="2" borderId="31" xfId="0" applyFont="1" applyFill="1" applyBorder="1" applyAlignment="1">
      <alignment vertical="center" wrapText="1"/>
    </xf>
    <xf numFmtId="0" fontId="13" fillId="2" borderId="32" xfId="0" applyFont="1" applyFill="1" applyBorder="1" applyAlignment="1">
      <alignment vertical="center" wrapText="1"/>
    </xf>
    <xf numFmtId="0" fontId="11" fillId="2" borderId="33" xfId="0" applyFont="1" applyFill="1" applyBorder="1" applyAlignment="1">
      <alignment vertical="center" wrapText="1"/>
    </xf>
    <xf numFmtId="2" fontId="11" fillId="2" borderId="33" xfId="0" applyNumberFormat="1" applyFont="1" applyFill="1" applyBorder="1" applyAlignment="1">
      <alignment vertical="center" wrapText="1"/>
    </xf>
    <xf numFmtId="164" fontId="11" fillId="2" borderId="33" xfId="0" applyNumberFormat="1" applyFont="1" applyFill="1" applyBorder="1" applyAlignment="1">
      <alignment vertical="center" wrapText="1"/>
    </xf>
    <xf numFmtId="164" fontId="11" fillId="3" borderId="33" xfId="0" applyNumberFormat="1" applyFont="1" applyFill="1" applyBorder="1" applyAlignment="1" applyProtection="1">
      <alignment vertical="center" wrapText="1"/>
      <protection locked="0"/>
    </xf>
    <xf numFmtId="164" fontId="11" fillId="2" borderId="34" xfId="0" applyNumberFormat="1" applyFont="1" applyFill="1" applyBorder="1" applyAlignment="1">
      <alignment vertical="center" wrapText="1"/>
    </xf>
    <xf numFmtId="0" fontId="7" fillId="2" borderId="26" xfId="0" applyFont="1" applyFill="1" applyBorder="1" applyAlignment="1">
      <alignment horizontal="right" wrapText="1"/>
    </xf>
    <xf numFmtId="0" fontId="7" fillId="2" borderId="27" xfId="0" applyFont="1" applyFill="1" applyBorder="1" applyAlignment="1">
      <alignment horizontal="right" wrapText="1"/>
    </xf>
    <xf numFmtId="0" fontId="8" fillId="2" borderId="13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13" xfId="0" applyFont="1" applyBorder="1"/>
    <xf numFmtId="0" fontId="14" fillId="2" borderId="13" xfId="0" applyFont="1" applyFill="1" applyBorder="1" applyAlignment="1">
      <alignment horizontal="right" vertical="center" wrapText="1"/>
    </xf>
    <xf numFmtId="164" fontId="15" fillId="6" borderId="9" xfId="0" applyNumberFormat="1" applyFont="1" applyFill="1" applyBorder="1" applyAlignment="1">
      <alignment horizontal="center" vertical="center" wrapText="1"/>
    </xf>
    <xf numFmtId="0" fontId="2" fillId="0" borderId="25" xfId="0" applyFont="1" applyBorder="1"/>
    <xf numFmtId="0" fontId="1" fillId="2" borderId="10" xfId="0" applyFont="1" applyFill="1" applyBorder="1" applyAlignment="1">
      <alignment horizontal="center" wrapText="1"/>
    </xf>
    <xf numFmtId="0" fontId="2" fillId="0" borderId="11" xfId="0" applyFont="1" applyBorder="1"/>
    <xf numFmtId="0" fontId="2" fillId="0" borderId="12" xfId="0" applyFont="1" applyBorder="1"/>
    <xf numFmtId="0" fontId="4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5" fillId="2" borderId="15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6" xfId="0" applyFont="1" applyBorder="1"/>
    <xf numFmtId="0" fontId="6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8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45"/>
  <sheetViews>
    <sheetView tabSelected="1" workbookViewId="0">
      <selection activeCell="F33" sqref="F33:G33"/>
    </sheetView>
  </sheetViews>
  <sheetFormatPr baseColWidth="10" defaultColWidth="14.44140625" defaultRowHeight="15" customHeight="1" x14ac:dyDescent="0.3"/>
  <cols>
    <col min="1" max="1" width="7.6640625" customWidth="1"/>
    <col min="2" max="2" width="64" customWidth="1"/>
    <col min="3" max="6" width="14.5546875" customWidth="1"/>
    <col min="7" max="7" width="16.33203125" customWidth="1"/>
    <col min="8" max="26" width="11.44140625" customWidth="1"/>
  </cols>
  <sheetData>
    <row r="1" spans="1:26" ht="15" customHeight="1" x14ac:dyDescent="0.3">
      <c r="A1" s="51" t="s">
        <v>0</v>
      </c>
      <c r="B1" s="52"/>
      <c r="C1" s="52"/>
      <c r="D1" s="52"/>
      <c r="E1" s="52"/>
      <c r="F1" s="52"/>
      <c r="G1" s="5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4" t="s">
        <v>20</v>
      </c>
      <c r="B2" s="46"/>
      <c r="C2" s="46"/>
      <c r="D2" s="46"/>
      <c r="E2" s="46"/>
      <c r="F2" s="46"/>
      <c r="G2" s="5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6" t="s">
        <v>21</v>
      </c>
      <c r="B3" s="57"/>
      <c r="C3" s="57"/>
      <c r="D3" s="57"/>
      <c r="E3" s="57"/>
      <c r="F3" s="57"/>
      <c r="G3" s="5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2"/>
      <c r="B4" s="13"/>
      <c r="C4" s="13"/>
      <c r="D4" s="13"/>
      <c r="E4" s="13"/>
      <c r="F4" s="13"/>
      <c r="G4" s="1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9" t="s">
        <v>1</v>
      </c>
      <c r="B5" s="46"/>
      <c r="C5" s="46"/>
      <c r="D5" s="46"/>
      <c r="E5" s="46"/>
      <c r="F5" s="46"/>
      <c r="G5" s="5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60" t="s">
        <v>2</v>
      </c>
      <c r="B6" s="46"/>
      <c r="C6" s="46"/>
      <c r="D6" s="46"/>
      <c r="E6" s="46"/>
      <c r="F6" s="46"/>
      <c r="G6" s="5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5"/>
      <c r="B7" s="16"/>
      <c r="C7" s="16"/>
      <c r="D7" s="16"/>
      <c r="E7" s="16"/>
      <c r="F7" s="16"/>
      <c r="G7" s="17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45" t="s">
        <v>3</v>
      </c>
      <c r="B8" s="46"/>
      <c r="C8" s="61"/>
      <c r="D8" s="62"/>
      <c r="E8" s="62"/>
      <c r="F8" s="62"/>
      <c r="G8" s="6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47"/>
      <c r="B9" s="46"/>
      <c r="C9" s="64"/>
      <c r="D9" s="57"/>
      <c r="E9" s="57"/>
      <c r="F9" s="57"/>
      <c r="G9" s="5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18"/>
      <c r="B10" s="2"/>
      <c r="C10" s="2"/>
      <c r="D10" s="2"/>
      <c r="E10" s="2"/>
      <c r="F10" s="2"/>
      <c r="G10" s="19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950000000000003" customHeight="1" thickBot="1" x14ac:dyDescent="0.35">
      <c r="A11" s="20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1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2">
        <v>1</v>
      </c>
      <c r="B12" s="33" t="s">
        <v>22</v>
      </c>
      <c r="C12" s="6"/>
      <c r="D12" s="6"/>
      <c r="E12" s="6"/>
      <c r="F12" s="31"/>
      <c r="G12" s="32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thickBot="1" x14ac:dyDescent="0.35">
      <c r="A13" s="23" t="s">
        <v>11</v>
      </c>
      <c r="B13" s="7" t="s">
        <v>17</v>
      </c>
      <c r="C13" s="8">
        <v>1</v>
      </c>
      <c r="D13" s="9">
        <v>608.16</v>
      </c>
      <c r="E13" s="9">
        <f>ROUND(D13*C13,2)</f>
        <v>608.16</v>
      </c>
      <c r="F13" s="30">
        <v>0</v>
      </c>
      <c r="G13" s="24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3" t="s">
        <v>12</v>
      </c>
      <c r="B14" s="7" t="s">
        <v>23</v>
      </c>
      <c r="C14" s="8">
        <v>1</v>
      </c>
      <c r="D14" s="9">
        <v>2042.03</v>
      </c>
      <c r="E14" s="9">
        <f t="shared" ref="E14:E30" si="1">ROUND(D14*C14,2)</f>
        <v>2042.03</v>
      </c>
      <c r="F14" s="30">
        <v>0</v>
      </c>
      <c r="G14" s="24">
        <f t="shared" ref="G14:G30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3" t="s">
        <v>15</v>
      </c>
      <c r="B15" s="7" t="s">
        <v>24</v>
      </c>
      <c r="C15" s="8">
        <v>1</v>
      </c>
      <c r="D15" s="9">
        <v>1875.4</v>
      </c>
      <c r="E15" s="9">
        <f t="shared" ref="E15:E17" si="3">ROUND(D15*C15,2)</f>
        <v>1875.4</v>
      </c>
      <c r="F15" s="30">
        <v>0</v>
      </c>
      <c r="G15" s="24">
        <f t="shared" ref="G15:G17" si="4">IF(F15&gt;D15,F15/0,ROUND(C15*F15,2))</f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3" t="s">
        <v>25</v>
      </c>
      <c r="B16" s="7" t="s">
        <v>26</v>
      </c>
      <c r="C16" s="8">
        <v>12</v>
      </c>
      <c r="D16" s="9">
        <v>640.16</v>
      </c>
      <c r="E16" s="9">
        <f t="shared" si="3"/>
        <v>7681.92</v>
      </c>
      <c r="F16" s="30">
        <v>0</v>
      </c>
      <c r="G16" s="24">
        <f t="shared" si="4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3" t="s">
        <v>27</v>
      </c>
      <c r="B17" s="7" t="s">
        <v>28</v>
      </c>
      <c r="C17" s="8">
        <v>1</v>
      </c>
      <c r="D17" s="9">
        <v>1930.08</v>
      </c>
      <c r="E17" s="9">
        <f t="shared" si="3"/>
        <v>1930.08</v>
      </c>
      <c r="F17" s="30">
        <v>0</v>
      </c>
      <c r="G17" s="24">
        <f t="shared" si="4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 x14ac:dyDescent="0.35">
      <c r="A18" s="23" t="s">
        <v>29</v>
      </c>
      <c r="B18" s="7" t="s">
        <v>30</v>
      </c>
      <c r="C18" s="8">
        <v>1</v>
      </c>
      <c r="D18" s="9">
        <v>1286.72</v>
      </c>
      <c r="E18" s="9">
        <f t="shared" si="1"/>
        <v>1286.72</v>
      </c>
      <c r="F18" s="30">
        <v>0</v>
      </c>
      <c r="G18" s="24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2">
        <v>2</v>
      </c>
      <c r="B19" s="33" t="s">
        <v>18</v>
      </c>
      <c r="C19" s="6"/>
      <c r="D19" s="6"/>
      <c r="E19" s="6"/>
      <c r="F19" s="31"/>
      <c r="G19" s="32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3" t="s">
        <v>31</v>
      </c>
      <c r="B20" s="7" t="s">
        <v>33</v>
      </c>
      <c r="C20" s="8">
        <v>24</v>
      </c>
      <c r="D20" s="9">
        <v>130.54</v>
      </c>
      <c r="E20" s="9">
        <f t="shared" si="1"/>
        <v>3132.96</v>
      </c>
      <c r="F20" s="30">
        <v>0</v>
      </c>
      <c r="G20" s="24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3" t="s">
        <v>32</v>
      </c>
      <c r="B21" s="7" t="s">
        <v>34</v>
      </c>
      <c r="C21" s="8">
        <v>2</v>
      </c>
      <c r="D21" s="9">
        <v>599.46</v>
      </c>
      <c r="E21" s="9">
        <f t="shared" si="1"/>
        <v>1198.92</v>
      </c>
      <c r="F21" s="30">
        <v>0</v>
      </c>
      <c r="G21" s="24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3" t="s">
        <v>35</v>
      </c>
      <c r="B22" s="7" t="s">
        <v>38</v>
      </c>
      <c r="C22" s="8">
        <v>264</v>
      </c>
      <c r="D22" s="9">
        <v>42.64</v>
      </c>
      <c r="E22" s="9">
        <f t="shared" si="1"/>
        <v>11256.96</v>
      </c>
      <c r="F22" s="30">
        <v>0</v>
      </c>
      <c r="G22" s="24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3" t="s">
        <v>37</v>
      </c>
      <c r="B23" s="7" t="s">
        <v>36</v>
      </c>
      <c r="C23" s="8">
        <v>22</v>
      </c>
      <c r="D23" s="9">
        <v>130.54</v>
      </c>
      <c r="E23" s="9">
        <f t="shared" si="1"/>
        <v>2871.88</v>
      </c>
      <c r="F23" s="30">
        <v>0</v>
      </c>
      <c r="G23" s="24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3" t="s">
        <v>39</v>
      </c>
      <c r="B24" s="7" t="s">
        <v>41</v>
      </c>
      <c r="C24" s="8">
        <v>72</v>
      </c>
      <c r="D24" s="9">
        <v>101.25</v>
      </c>
      <c r="E24" s="9">
        <f t="shared" ref="E24:E25" si="5">ROUND(D24*C24,2)</f>
        <v>7290</v>
      </c>
      <c r="F24" s="30">
        <v>0</v>
      </c>
      <c r="G24" s="24">
        <f t="shared" ref="G24:G25" si="6">IF(F24&gt;D24,F24/0,ROUND(C24*F24,2))</f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3" t="s">
        <v>40</v>
      </c>
      <c r="B25" s="7" t="s">
        <v>42</v>
      </c>
      <c r="C25" s="8">
        <v>6</v>
      </c>
      <c r="D25" s="9">
        <v>365.01</v>
      </c>
      <c r="E25" s="9">
        <f t="shared" si="5"/>
        <v>2190.06</v>
      </c>
      <c r="F25" s="30">
        <v>0</v>
      </c>
      <c r="G25" s="24">
        <f t="shared" si="6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3" t="s">
        <v>43</v>
      </c>
      <c r="B26" s="7" t="s">
        <v>46</v>
      </c>
      <c r="C26" s="8">
        <v>4</v>
      </c>
      <c r="D26" s="9">
        <v>71.94</v>
      </c>
      <c r="E26" s="9">
        <f t="shared" ref="E26:E27" si="7">ROUND(D26*C26,2)</f>
        <v>287.76</v>
      </c>
      <c r="F26" s="30">
        <v>0</v>
      </c>
      <c r="G26" s="24">
        <f t="shared" ref="G26:G27" si="8">IF(F26&gt;D26,F26/0,ROUND(C26*F26,2))</f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thickBot="1" x14ac:dyDescent="0.35">
      <c r="A27" s="23" t="s">
        <v>44</v>
      </c>
      <c r="B27" s="7" t="s">
        <v>45</v>
      </c>
      <c r="C27" s="8">
        <v>1</v>
      </c>
      <c r="D27" s="9">
        <v>247.79</v>
      </c>
      <c r="E27" s="9">
        <f t="shared" si="7"/>
        <v>247.79</v>
      </c>
      <c r="F27" s="30">
        <v>0</v>
      </c>
      <c r="G27" s="24">
        <f t="shared" si="8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2">
        <v>3</v>
      </c>
      <c r="B28" s="33" t="s">
        <v>19</v>
      </c>
      <c r="C28" s="6"/>
      <c r="D28" s="6"/>
      <c r="E28" s="6"/>
      <c r="F28" s="31"/>
      <c r="G28" s="32"/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3" t="s">
        <v>13</v>
      </c>
      <c r="B29" s="7" t="s">
        <v>47</v>
      </c>
      <c r="C29" s="8">
        <v>1</v>
      </c>
      <c r="D29" s="9">
        <v>5000</v>
      </c>
      <c r="E29" s="9">
        <f t="shared" ref="E29" si="9">ROUND(D29*C29,2)</f>
        <v>5000</v>
      </c>
      <c r="F29" s="9">
        <v>5000</v>
      </c>
      <c r="G29" s="24">
        <f t="shared" ref="G29" si="10">IF(F29&gt;D29,F29/0,ROUND(C29*F29,2))</f>
        <v>5000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thickBot="1" x14ac:dyDescent="0.35">
      <c r="A30" s="23" t="s">
        <v>16</v>
      </c>
      <c r="B30" s="38" t="s">
        <v>48</v>
      </c>
      <c r="C30" s="39">
        <v>80</v>
      </c>
      <c r="D30" s="40">
        <v>85.26</v>
      </c>
      <c r="E30" s="40">
        <f t="shared" si="1"/>
        <v>6820.8</v>
      </c>
      <c r="F30" s="41">
        <v>0</v>
      </c>
      <c r="G30" s="42">
        <f t="shared" si="2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3">
      <c r="A31" s="34"/>
      <c r="B31" s="35"/>
      <c r="C31" s="35"/>
      <c r="D31" s="36"/>
      <c r="E31" s="10">
        <f>SUM(E12:E30)</f>
        <v>55721.440000000002</v>
      </c>
      <c r="F31" s="37"/>
      <c r="G31" s="25">
        <f>IF(SUM(G12:G30)=5000,0,SUM(G12:G30))</f>
        <v>0</v>
      </c>
      <c r="H31" s="1"/>
      <c r="I31" s="1"/>
      <c r="J31" s="1"/>
      <c r="K31" s="1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thickBot="1" x14ac:dyDescent="0.35">
      <c r="A32" s="26"/>
      <c r="B32" s="27"/>
      <c r="C32" s="27"/>
      <c r="D32" s="27"/>
      <c r="E32" s="27"/>
      <c r="F32" s="27"/>
      <c r="G32" s="2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thickBot="1" x14ac:dyDescent="0.35">
      <c r="A33" s="48" t="s">
        <v>14</v>
      </c>
      <c r="B33" s="46"/>
      <c r="C33" s="46"/>
      <c r="D33" s="46"/>
      <c r="E33" s="46"/>
      <c r="F33" s="49">
        <f>IF(G31&lt;=55721.44,G31,"ERROR: Límite superado")</f>
        <v>0</v>
      </c>
      <c r="G33" s="5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3.8" customHeight="1" thickBot="1" x14ac:dyDescent="0.35">
      <c r="A34" s="43" t="s">
        <v>49</v>
      </c>
      <c r="B34" s="44"/>
      <c r="C34" s="44"/>
      <c r="D34" s="44"/>
      <c r="E34" s="44"/>
      <c r="F34" s="44"/>
      <c r="G34" s="29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</sheetData>
  <mergeCells count="10">
    <mergeCell ref="A34:F34"/>
    <mergeCell ref="A8:B9"/>
    <mergeCell ref="A33:E33"/>
    <mergeCell ref="F33:G33"/>
    <mergeCell ref="A1:G1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1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Josep Guillem Rodríguez Astol</cp:lastModifiedBy>
  <cp:lastPrinted>2024-04-12T08:42:18Z</cp:lastPrinted>
  <dcterms:created xsi:type="dcterms:W3CDTF">2019-12-12T10:58:27Z</dcterms:created>
  <dcterms:modified xsi:type="dcterms:W3CDTF">2025-02-14T11:51:04Z</dcterms:modified>
</cp:coreProperties>
</file>