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APB\LLANERAS\PLIEGOS LLANERAS\E24-0177 Zonas comunes Ibiza\"/>
    </mc:Choice>
  </mc:AlternateContent>
  <bookViews>
    <workbookView xWindow="0" yWindow="0" windowWidth="23040" windowHeight="7170"/>
  </bookViews>
  <sheets>
    <sheet name="PROPOSICIÓN ECONÓMICA" sheetId="1" r:id="rId1"/>
  </sheets>
  <calcPr calcId="162913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E18" i="1" l="1"/>
  <c r="E21" i="1"/>
  <c r="G21" i="1"/>
  <c r="E23" i="1"/>
  <c r="G23" i="1"/>
  <c r="G106" i="1" l="1"/>
  <c r="G105" i="1"/>
  <c r="G102" i="1"/>
  <c r="G103" i="1"/>
  <c r="G101" i="1"/>
  <c r="G91" i="1"/>
  <c r="G92" i="1"/>
  <c r="G93" i="1"/>
  <c r="G94" i="1"/>
  <c r="G95" i="1"/>
  <c r="G96" i="1"/>
  <c r="G97" i="1"/>
  <c r="G90" i="1"/>
  <c r="G77" i="1"/>
  <c r="G78" i="1"/>
  <c r="G79" i="1"/>
  <c r="G80" i="1"/>
  <c r="G81" i="1"/>
  <c r="G82" i="1"/>
  <c r="G83" i="1"/>
  <c r="G84" i="1"/>
  <c r="G85" i="1"/>
  <c r="G86" i="1"/>
  <c r="G87" i="1"/>
  <c r="G88" i="1"/>
  <c r="G76" i="1"/>
  <c r="G67" i="1"/>
  <c r="G68" i="1"/>
  <c r="G69" i="1"/>
  <c r="G70" i="1"/>
  <c r="G71" i="1"/>
  <c r="G72" i="1"/>
  <c r="G73" i="1"/>
  <c r="G74" i="1"/>
  <c r="G66" i="1"/>
  <c r="G60" i="1"/>
  <c r="G61" i="1"/>
  <c r="G62" i="1"/>
  <c r="G63" i="1"/>
  <c r="G64" i="1"/>
  <c r="G55" i="1"/>
  <c r="G56" i="1"/>
  <c r="G57" i="1"/>
  <c r="G54" i="1"/>
  <c r="G50" i="1"/>
  <c r="G51" i="1"/>
  <c r="G49" i="1"/>
  <c r="G47" i="1"/>
  <c r="G45" i="1"/>
  <c r="G40" i="1"/>
  <c r="G41" i="1"/>
  <c r="G42" i="1"/>
  <c r="G43" i="1"/>
  <c r="G39" i="1"/>
  <c r="G29" i="1"/>
  <c r="E29" i="1"/>
  <c r="G28" i="1"/>
  <c r="E28" i="1"/>
  <c r="G27" i="1"/>
  <c r="E27" i="1"/>
  <c r="G26" i="1"/>
  <c r="E26" i="1"/>
  <c r="G22" i="1"/>
  <c r="E22" i="1"/>
  <c r="E101" i="1"/>
  <c r="E102" i="1"/>
  <c r="E103" i="1"/>
  <c r="E105" i="1"/>
  <c r="E106" i="1"/>
  <c r="E97" i="1"/>
  <c r="E83" i="1"/>
  <c r="E84" i="1"/>
  <c r="E85" i="1"/>
  <c r="E86" i="1"/>
  <c r="E87" i="1"/>
  <c r="E88" i="1"/>
  <c r="E90" i="1"/>
  <c r="E91" i="1"/>
  <c r="E92" i="1"/>
  <c r="E93" i="1"/>
  <c r="E94" i="1"/>
  <c r="E95" i="1"/>
  <c r="E96" i="1"/>
  <c r="E66" i="1"/>
  <c r="E67" i="1"/>
  <c r="E68" i="1"/>
  <c r="E69" i="1"/>
  <c r="E70" i="1"/>
  <c r="E71" i="1"/>
  <c r="E72" i="1"/>
  <c r="E73" i="1"/>
  <c r="E74" i="1"/>
  <c r="E76" i="1"/>
  <c r="E77" i="1"/>
  <c r="E78" i="1"/>
  <c r="E79" i="1"/>
  <c r="E80" i="1"/>
  <c r="E81" i="1"/>
  <c r="E82" i="1"/>
  <c r="E63" i="1"/>
  <c r="E62" i="1"/>
  <c r="E61" i="1"/>
  <c r="E60" i="1"/>
  <c r="G59" i="1"/>
  <c r="E59" i="1"/>
  <c r="E55" i="1"/>
  <c r="E56" i="1"/>
  <c r="E57" i="1"/>
  <c r="E54" i="1"/>
  <c r="E50" i="1"/>
  <c r="E51" i="1"/>
  <c r="E14" i="1"/>
  <c r="E36" i="1"/>
  <c r="E45" i="1"/>
  <c r="E47" i="1"/>
  <c r="E49" i="1"/>
  <c r="E64" i="1"/>
  <c r="E98" i="1"/>
  <c r="E43" i="1" l="1"/>
  <c r="G36" i="1"/>
  <c r="G35" i="1"/>
  <c r="E35" i="1"/>
  <c r="G34" i="1"/>
  <c r="E34" i="1"/>
  <c r="G32" i="1"/>
  <c r="E32" i="1"/>
  <c r="E20" i="1"/>
  <c r="G20" i="1"/>
  <c r="G98" i="1" l="1"/>
  <c r="E39" i="1" l="1"/>
  <c r="E40" i="1"/>
  <c r="E41" i="1"/>
  <c r="E42" i="1"/>
  <c r="G25" i="1"/>
  <c r="E25" i="1"/>
  <c r="G18" i="1" l="1"/>
  <c r="G17" i="1"/>
  <c r="E17" i="1"/>
  <c r="G16" i="1"/>
  <c r="E16" i="1"/>
  <c r="G14" i="1"/>
  <c r="G107" i="1" l="1"/>
  <c r="E107" i="1"/>
  <c r="F109" i="1" l="1"/>
</calcChain>
</file>

<file path=xl/sharedStrings.xml><?xml version="1.0" encoding="utf-8"?>
<sst xmlns="http://schemas.openxmlformats.org/spreadsheetml/2006/main" count="200" uniqueCount="187">
  <si>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</si>
  <si>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</si>
  <si>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</si>
  <si>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</si>
  <si>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</si>
  <si>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</si>
  <si>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</si>
  <si>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</si>
  <si>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</si>
  <si>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</si>
  <si>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</si>
  <si>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</si>
  <si>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Informe mensual</t>
  </si>
  <si>
    <t>PA Mantenimiento correctivo</t>
  </si>
  <si>
    <t>1.1</t>
  </si>
  <si>
    <t>1.2</t>
  </si>
  <si>
    <t>1.3</t>
  </si>
  <si>
    <t>2.1</t>
  </si>
  <si>
    <t>0.1</t>
  </si>
  <si>
    <t>1.4</t>
  </si>
  <si>
    <t>MANTENIMIENTO DE ZONAS COMUNES EN LOS PUERTOS DE EIVISSA Y LA SAVINA</t>
  </si>
  <si>
    <t>LIMPIEZA DE SUPERFICIES EXTERIORES</t>
  </si>
  <si>
    <t>INICIO DE LOS TRABAJOS</t>
  </si>
  <si>
    <t>INFORMES</t>
  </si>
  <si>
    <t>1.2.1</t>
  </si>
  <si>
    <t>1.2.2</t>
  </si>
  <si>
    <t>1.2.3</t>
  </si>
  <si>
    <t>Informe Inicial</t>
  </si>
  <si>
    <t>Informe final</t>
  </si>
  <si>
    <t>Gestión del Inventario, planos y cuadros de planificación</t>
  </si>
  <si>
    <t>SERVICIO DE LIMPIEZA PREVENTIVA</t>
  </si>
  <si>
    <t>1.3.1</t>
  </si>
  <si>
    <t>1.3.2</t>
  </si>
  <si>
    <t>SERVICIO DE LIMPIEZA CORRECTIVA</t>
  </si>
  <si>
    <t>1.4.1</t>
  </si>
  <si>
    <t>SERVICIOS DE LIMPIEZA DE LA APB</t>
  </si>
  <si>
    <t>2.1.1</t>
  </si>
  <si>
    <t>2.2</t>
  </si>
  <si>
    <t>2.2.2</t>
  </si>
  <si>
    <t>2.2.1</t>
  </si>
  <si>
    <t>2.2.3</t>
  </si>
  <si>
    <t>2.3</t>
  </si>
  <si>
    <t>2.3.1</t>
  </si>
  <si>
    <t>DEPENDENCIAS DE LA APB</t>
  </si>
  <si>
    <t>2.3.1.1</t>
  </si>
  <si>
    <t>2.3.1.2</t>
  </si>
  <si>
    <t>2.3.1.3</t>
  </si>
  <si>
    <t>2.3.1.4</t>
  </si>
  <si>
    <t>Oficinas APB</t>
  </si>
  <si>
    <t>2.3.1.5</t>
  </si>
  <si>
    <t>Servicio de gestión de residuos</t>
  </si>
  <si>
    <t>2.4</t>
  </si>
  <si>
    <t>SERVICIOS DE LIMPIEZA CORRECTIVA</t>
  </si>
  <si>
    <t>2.4.1</t>
  </si>
  <si>
    <t>Disponibilidad de retén para limpieza especial</t>
  </si>
  <si>
    <t>2.5</t>
  </si>
  <si>
    <t>LIMPIEZA DE CRISTALES</t>
  </si>
  <si>
    <t>2.5.1</t>
  </si>
  <si>
    <t>Limpieza de cristales interiores y exteriores</t>
  </si>
  <si>
    <t>2.6</t>
  </si>
  <si>
    <t>REPOSICIÓN DE FUNGIBLES Y OTROS</t>
  </si>
  <si>
    <t>2.6.1</t>
  </si>
  <si>
    <t>Reposición de fungibles en edificios APB</t>
  </si>
  <si>
    <t>2.6.2</t>
  </si>
  <si>
    <t>2.6.3</t>
  </si>
  <si>
    <t>Mantenimiento de aparatos bacteriostáticos</t>
  </si>
  <si>
    <t>Mantenimiento contenedores higiénicos femeninos</t>
  </si>
  <si>
    <t>MANTENIMIENTO DE ÁREAS VERDES Y JARDINERÍA</t>
  </si>
  <si>
    <t>3.1</t>
  </si>
  <si>
    <t>INFORMES Y ACTUALIZACIÓN DE INVENTARIO</t>
  </si>
  <si>
    <t>3.1.1</t>
  </si>
  <si>
    <t>Informe inicial</t>
  </si>
  <si>
    <t>3.1.2</t>
  </si>
  <si>
    <t>3.1.3</t>
  </si>
  <si>
    <t>Gestión y/o actualización del inventario</t>
  </si>
  <si>
    <t>3.1.4</t>
  </si>
  <si>
    <t>3.2</t>
  </si>
  <si>
    <t>MANTENIMIENTO DE ARBOLADO</t>
  </si>
  <si>
    <t>3.2.1</t>
  </si>
  <si>
    <t>3.2.2</t>
  </si>
  <si>
    <t>3.2.3</t>
  </si>
  <si>
    <t>3.2.4</t>
  </si>
  <si>
    <t>3.2.5</t>
  </si>
  <si>
    <t>Aclareo de arbolado</t>
  </si>
  <si>
    <t>Poda de mantenimiento de arbolado</t>
  </si>
  <si>
    <t>Abonado foliar para arbolado anual</t>
  </si>
  <si>
    <t>Aplicación de tratamientos fitosanitarios en arbolado</t>
  </si>
  <si>
    <t>Retirada de brotes</t>
  </si>
  <si>
    <t>Riego manual de apoyo para arbolado</t>
  </si>
  <si>
    <t>3.2.6</t>
  </si>
  <si>
    <t>3.3</t>
  </si>
  <si>
    <t>MANTENIMIENTO DE PALMÁCEAS</t>
  </si>
  <si>
    <t>3.3.1</t>
  </si>
  <si>
    <t>3.3.2</t>
  </si>
  <si>
    <t>3.3.3</t>
  </si>
  <si>
    <t>3.3.4</t>
  </si>
  <si>
    <t>3.3.5</t>
  </si>
  <si>
    <t>Tratamiento fitosanitario fungicida para palmeras</t>
  </si>
  <si>
    <t>Tratamiento fitosanitario preventivo pulverizado con nemátodos</t>
  </si>
  <si>
    <t>Tratamiento fitosanitario preventivo anual por endoterapia con Emamectina o prod. Autorizado</t>
  </si>
  <si>
    <t>Tratamiento fitosanitario pulverizado con producto de origen químico</t>
  </si>
  <si>
    <t>Poda de mantenimiento de palmeras</t>
  </si>
  <si>
    <t>3.3.6</t>
  </si>
  <si>
    <t>3.3.7</t>
  </si>
  <si>
    <t>3.3.8</t>
  </si>
  <si>
    <t>3.3.9</t>
  </si>
  <si>
    <t>Poda estival de retirada de frutos e inflorescencias de palmeras</t>
  </si>
  <si>
    <t>Retirada y/o eliminacion de palmas peligrosas</t>
  </si>
  <si>
    <t>Riego manual de apoyo para palmeras</t>
  </si>
  <si>
    <t>Análisis integral del estado estructural de las palmeras</t>
  </si>
  <si>
    <t>3.4</t>
  </si>
  <si>
    <t>MANTENIMIENTO DE JARDINERÍA</t>
  </si>
  <si>
    <t>3.4.1</t>
  </si>
  <si>
    <t>3.4.2</t>
  </si>
  <si>
    <t>3.4.4</t>
  </si>
  <si>
    <t>3.4.3</t>
  </si>
  <si>
    <t>3.4.5</t>
  </si>
  <si>
    <t>3.4.6</t>
  </si>
  <si>
    <t>Mantenimiento sistema de riego mensual</t>
  </si>
  <si>
    <t>Abonados anuales en zonas ajardinadas</t>
  </si>
  <si>
    <t>Tratamientos fitosanitarios en prevención de plagas y/o limpieza jabón potásico</t>
  </si>
  <si>
    <t>Mantenimiento de plantas de interior APB</t>
  </si>
  <si>
    <t>Desbroce mensual de hierba adventicia, incluye limpieza general</t>
  </si>
  <si>
    <t>Poda mensual de arbustos, setos y plantas de medio porte</t>
  </si>
  <si>
    <t>3.4.7</t>
  </si>
  <si>
    <t>Aplicación de herbicida para eliminación vegetación adventicia</t>
  </si>
  <si>
    <t>3.4.8</t>
  </si>
  <si>
    <t>3.4.9</t>
  </si>
  <si>
    <t>Suministro y plantación de planta de temporada trimestral</t>
  </si>
  <si>
    <t>Suministro y plantación de "Flor de navidad"</t>
  </si>
  <si>
    <t>3.4.10</t>
  </si>
  <si>
    <t>3.4.11</t>
  </si>
  <si>
    <t>3.4.13</t>
  </si>
  <si>
    <t>3.4.14</t>
  </si>
  <si>
    <t>Suministro y plantación de arbutos, setos y plantas de medio porte</t>
  </si>
  <si>
    <t>Suministro y colocación de plantas de interior, incluida maceta</t>
  </si>
  <si>
    <t>Aporte tierra vegetal en alcorques y jardineras</t>
  </si>
  <si>
    <t>Riegos de apoyo en épocas secas</t>
  </si>
  <si>
    <t>MANTENIMIENTO CORRECTIVO</t>
  </si>
  <si>
    <t>3.5.1</t>
  </si>
  <si>
    <t>3.5.2</t>
  </si>
  <si>
    <t>3.5.3</t>
  </si>
  <si>
    <t>3.5.4</t>
  </si>
  <si>
    <t>3.5.5</t>
  </si>
  <si>
    <t>Analíticas de agua y suelo</t>
  </si>
  <si>
    <t>Reposición de palmeras</t>
  </si>
  <si>
    <t>Saneamiento de palmeras</t>
  </si>
  <si>
    <t>Tala y destoconado de palmeras</t>
  </si>
  <si>
    <t>Tala y destoconado de arbolado</t>
  </si>
  <si>
    <t>3.5.6</t>
  </si>
  <si>
    <t>3.5.7</t>
  </si>
  <si>
    <t>Reposición de arbolado</t>
  </si>
  <si>
    <t>Sistema de anclaje para cepellón</t>
  </si>
  <si>
    <t>3,5,8</t>
  </si>
  <si>
    <t>Retirada de emergencia ramas de arbolado y palmeras</t>
  </si>
  <si>
    <t>4.1</t>
  </si>
  <si>
    <t>DESRATIZACIÓN Y DESINSECTACIÓN EN EDIFICIOS Y DEPENDENCIAS</t>
  </si>
  <si>
    <t>4.1.1</t>
  </si>
  <si>
    <t>4.1.2</t>
  </si>
  <si>
    <t>4.1.3</t>
  </si>
  <si>
    <t>4.2</t>
  </si>
  <si>
    <t>SERVICIO DE DESRATIZACIÓN Y DE DESINSECTACIÓN</t>
  </si>
  <si>
    <t>4.2.1</t>
  </si>
  <si>
    <t>4.2.2</t>
  </si>
  <si>
    <t>Tratamiento mensual de desratización</t>
  </si>
  <si>
    <t>Tratamiento de desinfección y desinsectación</t>
  </si>
  <si>
    <t>1.3.3</t>
  </si>
  <si>
    <t>1.3.4</t>
  </si>
  <si>
    <t>Servicio de gestión de residuos Temporada Alta (01 de mayo a 31 de octubre)</t>
  </si>
  <si>
    <t>Servicio de gestión de residuos temporada Baja (01 de noviembre a 31 de abril)</t>
  </si>
  <si>
    <t>Retén para limpieza especial</t>
  </si>
  <si>
    <t>1.4.2</t>
  </si>
  <si>
    <t>Retirada residuos voluminosos</t>
  </si>
  <si>
    <t>1.4.3</t>
  </si>
  <si>
    <t>1.4.4</t>
  </si>
  <si>
    <t>1.4.5</t>
  </si>
  <si>
    <t>Retirada de podas</t>
  </si>
  <si>
    <t>Báscula pesaje hasta 3 t</t>
  </si>
  <si>
    <t>Calibrado anual de báscula</t>
  </si>
  <si>
    <t>Futuras oficinas APB</t>
  </si>
  <si>
    <t>Casa del Mar, almacén acopio APB y dependencias descanso P. Portuaria</t>
  </si>
  <si>
    <t>Caseta Control Policia Portuaria, Torre Port Control y Planta del Edificio A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</si>
  <si>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10.000,00 € de partida alzada que se mantienen inalterables)</t>
    </r>
  </si>
  <si>
    <t>Expediente E24-0177-2</t>
  </si>
  <si>
    <t>Recinto portuario Puerto la Savina Temporada Alta (01 de mayo a 31 de octubre)</t>
  </si>
  <si>
    <t>Recinto portuario Puerto la Savina temporada Baja (01 de noviembre a 31 de abril)</t>
  </si>
  <si>
    <t>3,5,9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</si>
</sst>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6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4998626667073579"/>
        <bgColor rgb="FF7F7F7F"/>
      </patternFill>
    </fill>
  </fills>
  <borders count="4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7">
    <xf numFmtId="0" fontId="0" fillId="0" borderId="0" xfId="0" applyFont="1" applyAlignment="1"/>
    <xf numFmtId="0" fontId="2" fillId="0" borderId="0" xfId="0" applyFont="1"/>
    <xf numFmtId="0" fontId="2" fillId="2" borderId="6" xfId="0" applyFont="1" applyFill="1" applyBorder="1"/>
    <xf numFmtId="0" fontId="8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9" fillId="0" borderId="0" xfId="0" applyNumberFormat="1" applyFont="1" applyAlignment="1">
      <alignment vertical="top"/>
    </xf>
    <xf numFmtId="164" fontId="10" fillId="4" borderId="8" xfId="0" applyNumberFormat="1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1" fillId="2" borderId="9" xfId="0" applyNumberFormat="1" applyFont="1" applyFill="1" applyBorder="1" applyAlignment="1">
      <alignment vertical="center" wrapText="1"/>
    </xf>
    <xf numFmtId="164" fontId="11" fillId="5" borderId="10" xfId="0" applyNumberFormat="1" applyFont="1" applyFill="1" applyBorder="1" applyAlignment="1">
      <alignment vertical="center" wrapText="1"/>
    </xf>
    <xf numFmtId="49" fontId="9" fillId="0" borderId="0" xfId="0" applyNumberFormat="1" applyFont="1" applyAlignment="1">
      <alignment vertical="top" wrapText="1"/>
    </xf>
    <xf numFmtId="0" fontId="2" fillId="2" borderId="2" xfId="0" applyFont="1" applyFill="1" applyBorder="1" applyAlignment="1">
      <alignment horizontal="center" wrapText="1"/>
    </xf>
    <xf numFmtId="0" fontId="12" fillId="2" borderId="12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vertical="center" wrapText="1"/>
    </xf>
    <xf numFmtId="0" fontId="12" fillId="2" borderId="16" xfId="0" applyFont="1" applyFill="1" applyBorder="1" applyAlignment="1">
      <alignment vertical="center" wrapText="1"/>
    </xf>
    <xf numFmtId="0" fontId="2" fillId="2" borderId="20" xfId="0" applyFont="1" applyFill="1" applyBorder="1"/>
    <xf numFmtId="0" fontId="2" fillId="2" borderId="12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164" fontId="10" fillId="2" borderId="28" xfId="0" applyNumberFormat="1" applyFont="1" applyFill="1" applyBorder="1" applyAlignment="1">
      <alignment vertical="center" wrapText="1"/>
    </xf>
    <xf numFmtId="164" fontId="10" fillId="3" borderId="8" xfId="0" applyNumberFormat="1" applyFont="1" applyFill="1" applyBorder="1" applyAlignment="1" applyProtection="1">
      <alignment vertical="center" wrapText="1"/>
      <protection locked="0"/>
    </xf>
    <xf numFmtId="0" fontId="1" fillId="8" borderId="12" xfId="0" applyFont="1" applyFill="1" applyBorder="1" applyAlignment="1"/>
    <xf numFmtId="164" fontId="10" fillId="3" borderId="33" xfId="0" applyNumberFormat="1" applyFont="1" applyFill="1" applyBorder="1" applyAlignment="1" applyProtection="1">
      <alignment vertical="center" wrapText="1"/>
      <protection locked="0"/>
    </xf>
    <xf numFmtId="164" fontId="10" fillId="2" borderId="34" xfId="0" applyNumberFormat="1" applyFont="1" applyFill="1" applyBorder="1" applyAlignment="1">
      <alignment vertical="center" wrapText="1"/>
    </xf>
    <xf numFmtId="0" fontId="11" fillId="4" borderId="28" xfId="0" applyFont="1" applyFill="1" applyBorder="1" applyAlignment="1">
      <alignment vertical="center" wrapText="1"/>
    </xf>
    <xf numFmtId="2" fontId="11" fillId="4" borderId="8" xfId="0" applyNumberFormat="1" applyFont="1" applyFill="1" applyBorder="1" applyAlignment="1">
      <alignment vertical="center" wrapText="1"/>
    </xf>
    <xf numFmtId="0" fontId="11" fillId="4" borderId="29" xfId="0" applyFont="1" applyFill="1" applyBorder="1" applyAlignment="1">
      <alignment horizontal="center" vertical="center" wrapText="1"/>
    </xf>
    <xf numFmtId="164" fontId="10" fillId="4" borderId="16" xfId="0" applyNumberFormat="1" applyFont="1" applyFill="1" applyBorder="1" applyAlignment="1">
      <alignment vertical="center" wrapText="1"/>
    </xf>
    <xf numFmtId="0" fontId="11" fillId="4" borderId="35" xfId="0" applyFont="1" applyFill="1" applyBorder="1" applyAlignment="1">
      <alignment vertical="center" wrapText="1"/>
    </xf>
    <xf numFmtId="0" fontId="11" fillId="9" borderId="27" xfId="0" applyFont="1" applyFill="1" applyBorder="1" applyAlignment="1">
      <alignment horizontal="center" vertical="center" wrapText="1"/>
    </xf>
    <xf numFmtId="2" fontId="11" fillId="9" borderId="36" xfId="0" applyNumberFormat="1" applyFont="1" applyFill="1" applyBorder="1" applyAlignment="1">
      <alignment horizontal="left" vertical="center" wrapText="1"/>
    </xf>
    <xf numFmtId="2" fontId="11" fillId="9" borderId="37" xfId="0" applyNumberFormat="1" applyFont="1" applyFill="1" applyBorder="1" applyAlignment="1">
      <alignment horizontal="left" vertical="center" wrapText="1"/>
    </xf>
    <xf numFmtId="2" fontId="11" fillId="9" borderId="38" xfId="0" applyNumberFormat="1" applyFont="1" applyFill="1" applyBorder="1" applyAlignment="1">
      <alignment horizontal="left" vertical="center" wrapText="1"/>
    </xf>
    <xf numFmtId="2" fontId="11" fillId="9" borderId="36" xfId="0" applyNumberFormat="1" applyFont="1" applyFill="1" applyBorder="1" applyAlignment="1">
      <alignment vertical="center" wrapText="1"/>
    </xf>
    <xf numFmtId="2" fontId="11" fillId="9" borderId="37" xfId="0" applyNumberFormat="1" applyFont="1" applyFill="1" applyBorder="1" applyAlignment="1">
      <alignment vertical="center" wrapText="1"/>
    </xf>
    <xf numFmtId="2" fontId="11" fillId="9" borderId="38" xfId="0" applyNumberFormat="1" applyFont="1" applyFill="1" applyBorder="1" applyAlignment="1">
      <alignment vertical="center" wrapText="1"/>
    </xf>
    <xf numFmtId="2" fontId="11" fillId="9" borderId="37" xfId="0" applyNumberFormat="1" applyFont="1" applyFill="1" applyBorder="1" applyAlignment="1">
      <alignment horizontal="center" vertical="center" wrapText="1"/>
    </xf>
    <xf numFmtId="164" fontId="2" fillId="0" borderId="0" xfId="0" applyNumberFormat="1" applyFont="1"/>
    <xf numFmtId="0" fontId="10" fillId="7" borderId="20" xfId="0" applyFont="1" applyFill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right" wrapText="1"/>
    </xf>
    <xf numFmtId="0" fontId="7" fillId="2" borderId="20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" fillId="0" borderId="20" xfId="0" applyFont="1" applyBorder="1"/>
    <xf numFmtId="0" fontId="13" fillId="2" borderId="11" xfId="0" applyFont="1" applyFill="1" applyBorder="1" applyAlignment="1">
      <alignment horizontal="right" vertical="center" wrapText="1"/>
    </xf>
    <xf numFmtId="0" fontId="1" fillId="0" borderId="1" xfId="0" applyFont="1" applyBorder="1"/>
    <xf numFmtId="164" fontId="14" fillId="6" borderId="13" xfId="0" applyNumberFormat="1" applyFont="1" applyFill="1" applyBorder="1" applyAlignment="1">
      <alignment horizontal="center" vertical="center" wrapText="1"/>
    </xf>
    <xf numFmtId="0" fontId="1" fillId="0" borderId="14" xfId="0" applyFont="1" applyBorder="1"/>
    <xf numFmtId="0" fontId="3" fillId="2" borderId="17" xfId="0" applyFont="1" applyFill="1" applyBorder="1" applyAlignment="1">
      <alignment horizontal="center" vertical="center" wrapText="1"/>
    </xf>
    <xf numFmtId="0" fontId="1" fillId="0" borderId="18" xfId="0" applyFont="1" applyBorder="1"/>
    <xf numFmtId="0" fontId="1" fillId="0" borderId="19" xfId="0" applyFont="1" applyBorder="1"/>
    <xf numFmtId="0" fontId="4" fillId="7" borderId="30" xfId="0" applyFont="1" applyFill="1" applyBorder="1" applyAlignment="1">
      <alignment horizontal="center" vertical="top" wrapText="1"/>
    </xf>
    <xf numFmtId="0" fontId="1" fillId="8" borderId="31" xfId="0" applyFont="1" applyFill="1" applyBorder="1"/>
    <xf numFmtId="0" fontId="1" fillId="8" borderId="32" xfId="0" applyFont="1" applyFill="1" applyBorder="1"/>
    <xf numFmtId="0" fontId="5" fillId="2" borderId="20" xfId="0" applyFont="1" applyFill="1" applyBorder="1" applyAlignment="1">
      <alignment horizontal="center" vertical="center" wrapText="1"/>
    </xf>
    <xf numFmtId="0" fontId="1" fillId="0" borderId="21" xfId="0" applyFont="1" applyBorder="1"/>
    <xf numFmtId="0" fontId="6" fillId="2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2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23" xfId="0" applyFont="1" applyBorder="1"/>
    <xf numFmtId="2" fontId="11" fillId="4" borderId="36" xfId="0" applyNumberFormat="1" applyFont="1" applyFill="1" applyBorder="1" applyAlignment="1">
      <alignment horizontal="left" vertical="center" wrapText="1"/>
    </xf>
    <xf numFmtId="2" fontId="11" fillId="4" borderId="37" xfId="0" applyNumberFormat="1" applyFont="1" applyFill="1" applyBorder="1" applyAlignment="1">
      <alignment horizontal="left" vertical="center" wrapText="1"/>
    </xf>
    <xf numFmtId="2" fontId="11" fillId="4" borderId="38" xfId="0" applyNumberFormat="1" applyFont="1" applyFill="1" applyBorder="1" applyAlignment="1">
      <alignment horizontal="left" vertical="center" wrapText="1"/>
    </xf>
    <xf numFmtId="2" fontId="11" fillId="9" borderId="39" xfId="0" applyNumberFormat="1" applyFont="1" applyFill="1" applyBorder="1" applyAlignment="1">
      <alignment horizontal="left" vertical="center" wrapText="1"/>
    </xf>
    <xf numFmtId="2" fontId="11" fillId="9" borderId="40" xfId="0" applyNumberFormat="1" applyFont="1" applyFill="1" applyBorder="1" applyAlignment="1">
      <alignment horizontal="left" vertical="center" wrapText="1"/>
    </xf>
    <xf numFmtId="2" fontId="11" fillId="9" borderId="4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721"/>
  <sheetViews>
    <sheetView tabSelected="1" topLeftCell="A13" zoomScale="115" zoomScaleNormal="115" workbookViewId="0">
      <selection activeCell="F77" sqref="F77"/>
    </sheetView>
  </sheetViews>
  <sheetFormatPr baseColWidth="10" defaultColWidth="14.42578125" defaultRowHeight="15" customHeight="1" x14ac:dyDescent="0.25"/>
  <cols>
    <col min="1" max="1" width="9.5703125" customWidth="1"/>
    <col min="2" max="2" width="64.5703125" customWidth="1"/>
    <col min="3" max="3" width="14.5703125" customWidth="1"/>
    <col min="4" max="4" width="12.140625" bestFit="1" customWidth="1"/>
    <col min="5" max="6" width="14.5703125" customWidth="1"/>
    <col min="7" max="7" width="16.140625" customWidth="1"/>
    <col min="8" max="8" width="12.7109375" bestFit="1" customWidth="1"/>
    <col min="9" max="26" width="11.42578125" customWidth="1"/>
  </cols>
  <sheetData>
    <row r="1" spans="1:26" ht="15" customHeight="1" thickBot="1" x14ac:dyDescent="0.3">
      <c r="A1" s="45" t="s">
        <v>0</v>
      </c>
      <c r="B1" s="46"/>
      <c r="C1" s="46"/>
      <c r="D1" s="46"/>
      <c r="E1" s="46"/>
      <c r="F1" s="46"/>
      <c r="G1" s="47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56" t="s">
        <v>20</v>
      </c>
      <c r="B2" s="57"/>
      <c r="C2" s="57"/>
      <c r="D2" s="57"/>
      <c r="E2" s="57"/>
      <c r="F2" s="57"/>
      <c r="G2" s="58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">
      <c r="A3" s="59" t="s">
        <v>183</v>
      </c>
      <c r="B3" s="60"/>
      <c r="C3" s="60"/>
      <c r="D3" s="60"/>
      <c r="E3" s="60"/>
      <c r="F3" s="60"/>
      <c r="G3" s="6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7"/>
      <c r="B4" s="18"/>
      <c r="C4" s="18"/>
      <c r="D4" s="18"/>
      <c r="E4" s="18"/>
      <c r="F4" s="18"/>
      <c r="G4" s="19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5">
      <c r="A5" s="62" t="s">
        <v>1</v>
      </c>
      <c r="B5" s="50"/>
      <c r="C5" s="50"/>
      <c r="D5" s="50"/>
      <c r="E5" s="50"/>
      <c r="F5" s="50"/>
      <c r="G5" s="6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64" t="s">
        <v>2</v>
      </c>
      <c r="B6" s="50"/>
      <c r="C6" s="50"/>
      <c r="D6" s="50"/>
      <c r="E6" s="50"/>
      <c r="F6" s="50"/>
      <c r="G6" s="6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">
      <c r="A7" s="17"/>
      <c r="B7" s="18"/>
      <c r="C7" s="18"/>
      <c r="D7" s="18"/>
      <c r="E7" s="18"/>
      <c r="F7" s="18"/>
      <c r="G7" s="19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5">
      <c r="A8" s="49" t="s">
        <v>3</v>
      </c>
      <c r="B8" s="50"/>
      <c r="C8" s="65"/>
      <c r="D8" s="66"/>
      <c r="E8" s="66"/>
      <c r="F8" s="66"/>
      <c r="G8" s="67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">
      <c r="A9" s="51"/>
      <c r="B9" s="50"/>
      <c r="C9" s="68"/>
      <c r="D9" s="69"/>
      <c r="E9" s="69"/>
      <c r="F9" s="69"/>
      <c r="G9" s="7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">
      <c r="A10" s="20"/>
      <c r="B10" s="2"/>
      <c r="C10" s="2"/>
      <c r="D10" s="2"/>
      <c r="E10" s="2"/>
      <c r="F10" s="2"/>
      <c r="G10" s="2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8.450000000000003" customHeight="1" thickBot="1" x14ac:dyDescent="0.3">
      <c r="A11" s="22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3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36">
        <v>1</v>
      </c>
      <c r="B12" s="74" t="s">
        <v>21</v>
      </c>
      <c r="C12" s="75"/>
      <c r="D12" s="75"/>
      <c r="E12" s="75"/>
      <c r="F12" s="75"/>
      <c r="G12" s="76"/>
      <c r="H12" s="44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33" t="s">
        <v>14</v>
      </c>
      <c r="B13" s="32" t="s">
        <v>22</v>
      </c>
      <c r="C13" s="6"/>
      <c r="D13" s="6"/>
      <c r="E13" s="6"/>
      <c r="F13" s="34"/>
      <c r="G13" s="35"/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25" t="s">
        <v>18</v>
      </c>
      <c r="B14" s="7" t="s">
        <v>29</v>
      </c>
      <c r="C14" s="8">
        <v>1</v>
      </c>
      <c r="D14" s="9">
        <v>413.28</v>
      </c>
      <c r="E14" s="9">
        <f>ROUND(C14*D14,2)</f>
        <v>413.28</v>
      </c>
      <c r="F14" s="29">
        <v>0</v>
      </c>
      <c r="G14" s="30">
        <f t="shared" ref="G14:G23" si="0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24" t="s">
        <v>15</v>
      </c>
      <c r="B15" s="32" t="s">
        <v>23</v>
      </c>
      <c r="C15" s="6"/>
      <c r="D15" s="6"/>
      <c r="E15" s="6"/>
      <c r="F15" s="6"/>
      <c r="G15" s="31"/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25" t="s">
        <v>24</v>
      </c>
      <c r="B16" s="7" t="s">
        <v>27</v>
      </c>
      <c r="C16" s="8">
        <v>1</v>
      </c>
      <c r="D16" s="9">
        <v>615.66</v>
      </c>
      <c r="E16" s="9">
        <f t="shared" ref="E16:E23" si="1">ROUND(C16*D16,2)</f>
        <v>615.66</v>
      </c>
      <c r="F16" s="27">
        <v>0</v>
      </c>
      <c r="G16" s="26">
        <f t="shared" si="0"/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25" t="s">
        <v>25</v>
      </c>
      <c r="B17" s="7" t="s">
        <v>12</v>
      </c>
      <c r="C17" s="8">
        <v>12</v>
      </c>
      <c r="D17" s="9">
        <v>384.8</v>
      </c>
      <c r="E17" s="9">
        <f t="shared" si="1"/>
        <v>4617.6000000000004</v>
      </c>
      <c r="F17" s="27">
        <v>0</v>
      </c>
      <c r="G17" s="26">
        <f t="shared" si="0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25" t="s">
        <v>26</v>
      </c>
      <c r="B18" s="7" t="s">
        <v>28</v>
      </c>
      <c r="C18" s="8">
        <v>1</v>
      </c>
      <c r="D18" s="9">
        <v>615.66</v>
      </c>
      <c r="E18" s="9">
        <f t="shared" si="1"/>
        <v>615.66</v>
      </c>
      <c r="F18" s="27">
        <v>0</v>
      </c>
      <c r="G18" s="26">
        <f t="shared" si="0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24" t="s">
        <v>16</v>
      </c>
      <c r="B19" s="32" t="s">
        <v>30</v>
      </c>
      <c r="C19" s="6"/>
      <c r="D19" s="6"/>
      <c r="E19" s="6"/>
      <c r="F19" s="6"/>
      <c r="G19" s="31"/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25" t="s">
        <v>31</v>
      </c>
      <c r="B20" s="7" t="s">
        <v>184</v>
      </c>
      <c r="C20" s="8">
        <v>184</v>
      </c>
      <c r="D20" s="9">
        <v>784.96</v>
      </c>
      <c r="E20" s="9">
        <f t="shared" si="1"/>
        <v>144432.64000000001</v>
      </c>
      <c r="F20" s="27">
        <v>0</v>
      </c>
      <c r="G20" s="26">
        <f t="shared" si="0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25" t="s">
        <v>32</v>
      </c>
      <c r="B21" s="7" t="s">
        <v>168</v>
      </c>
      <c r="C21" s="8">
        <v>184</v>
      </c>
      <c r="D21" s="9">
        <v>357.36</v>
      </c>
      <c r="E21" s="9">
        <f t="shared" si="1"/>
        <v>65754.240000000005</v>
      </c>
      <c r="F21" s="27">
        <v>0</v>
      </c>
      <c r="G21" s="26">
        <f t="shared" si="0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25" t="s">
        <v>166</v>
      </c>
      <c r="B22" s="7" t="s">
        <v>185</v>
      </c>
      <c r="C22" s="8">
        <v>181</v>
      </c>
      <c r="D22" s="9">
        <v>387.84</v>
      </c>
      <c r="E22" s="9">
        <f t="shared" si="1"/>
        <v>70199.039999999994</v>
      </c>
      <c r="F22" s="27">
        <v>0</v>
      </c>
      <c r="G22" s="26">
        <f t="shared" si="0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25" t="s">
        <v>167</v>
      </c>
      <c r="B23" s="7" t="s">
        <v>169</v>
      </c>
      <c r="C23" s="8">
        <v>181</v>
      </c>
      <c r="D23" s="9">
        <v>284.31</v>
      </c>
      <c r="E23" s="9">
        <f t="shared" si="1"/>
        <v>51460.11</v>
      </c>
      <c r="F23" s="27">
        <v>0</v>
      </c>
      <c r="G23" s="26">
        <f t="shared" si="0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24" t="s">
        <v>19</v>
      </c>
      <c r="B24" s="32" t="s">
        <v>33</v>
      </c>
      <c r="C24" s="6"/>
      <c r="D24" s="6"/>
      <c r="E24" s="6"/>
      <c r="F24" s="6"/>
      <c r="G24" s="31"/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25" t="s">
        <v>34</v>
      </c>
      <c r="B25" s="7" t="s">
        <v>170</v>
      </c>
      <c r="C25" s="8">
        <v>10</v>
      </c>
      <c r="D25" s="9">
        <v>734.96</v>
      </c>
      <c r="E25" s="9">
        <f t="shared" ref="E25:E106" si="2">ROUND(C25*D25,2)</f>
        <v>7349.6</v>
      </c>
      <c r="F25" s="27">
        <v>0</v>
      </c>
      <c r="G25" s="26">
        <f t="shared" ref="G25" si="3">IF(F25&gt;D25,F25/0,ROUND(C25*F25,2))</f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25" t="s">
        <v>171</v>
      </c>
      <c r="B26" s="7" t="s">
        <v>172</v>
      </c>
      <c r="C26" s="8">
        <v>10000</v>
      </c>
      <c r="D26" s="9">
        <v>0.56000000000000005</v>
      </c>
      <c r="E26" s="9">
        <f t="shared" ref="E26" si="4">ROUND(C26*D26,2)</f>
        <v>5600</v>
      </c>
      <c r="F26" s="27">
        <v>0</v>
      </c>
      <c r="G26" s="26">
        <f t="shared" ref="G26" si="5">IF(F26&gt;D26,F26/0,ROUND(C26*F26,2))</f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25" t="s">
        <v>173</v>
      </c>
      <c r="B27" s="7" t="s">
        <v>176</v>
      </c>
      <c r="C27" s="8">
        <v>10000</v>
      </c>
      <c r="D27" s="9">
        <v>0.83</v>
      </c>
      <c r="E27" s="9">
        <f t="shared" ref="E27:E29" si="6">ROUND(C27*D27,2)</f>
        <v>8300</v>
      </c>
      <c r="F27" s="27">
        <v>0</v>
      </c>
      <c r="G27" s="26">
        <f t="shared" ref="G27:G29" si="7">IF(F27&gt;D27,F27/0,ROUND(C27*F27,2))</f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25" t="s">
        <v>174</v>
      </c>
      <c r="B28" s="7" t="s">
        <v>177</v>
      </c>
      <c r="C28" s="8">
        <v>1</v>
      </c>
      <c r="D28" s="9">
        <v>5755.76</v>
      </c>
      <c r="E28" s="9">
        <f t="shared" si="6"/>
        <v>5755.76</v>
      </c>
      <c r="F28" s="27">
        <v>0</v>
      </c>
      <c r="G28" s="26">
        <f t="shared" si="7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25" t="s">
        <v>175</v>
      </c>
      <c r="B29" s="7" t="s">
        <v>178</v>
      </c>
      <c r="C29" s="8">
        <v>1</v>
      </c>
      <c r="D29" s="9">
        <v>2482.5100000000002</v>
      </c>
      <c r="E29" s="9">
        <f t="shared" si="6"/>
        <v>2482.5100000000002</v>
      </c>
      <c r="F29" s="27">
        <v>0</v>
      </c>
      <c r="G29" s="26">
        <f t="shared" si="7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36">
        <v>2</v>
      </c>
      <c r="B30" s="37" t="s">
        <v>35</v>
      </c>
      <c r="C30" s="38"/>
      <c r="D30" s="38"/>
      <c r="E30" s="38"/>
      <c r="F30" s="38"/>
      <c r="G30" s="39"/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33" t="s">
        <v>17</v>
      </c>
      <c r="B31" s="32" t="s">
        <v>22</v>
      </c>
      <c r="C31" s="6"/>
      <c r="D31" s="6"/>
      <c r="E31" s="6"/>
      <c r="F31" s="6"/>
      <c r="G31" s="31"/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25" t="s">
        <v>36</v>
      </c>
      <c r="B32" s="7" t="s">
        <v>29</v>
      </c>
      <c r="C32" s="8">
        <v>1</v>
      </c>
      <c r="D32" s="9">
        <v>413.28</v>
      </c>
      <c r="E32" s="9">
        <f t="shared" ref="E32" si="8">ROUND(C32*D32,2)</f>
        <v>413.28</v>
      </c>
      <c r="F32" s="29">
        <v>0</v>
      </c>
      <c r="G32" s="30">
        <f t="shared" ref="G32" si="9">IF(F32&gt;D32,F32/0,ROUND(C32*F32,2))</f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24" t="s">
        <v>37</v>
      </c>
      <c r="B33" s="32" t="s">
        <v>23</v>
      </c>
      <c r="C33" s="6"/>
      <c r="D33" s="6"/>
      <c r="E33" s="6"/>
      <c r="F33" s="6"/>
      <c r="G33" s="31"/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25" t="s">
        <v>39</v>
      </c>
      <c r="B34" s="7" t="s">
        <v>27</v>
      </c>
      <c r="C34" s="8">
        <v>1</v>
      </c>
      <c r="D34" s="9">
        <v>307.83</v>
      </c>
      <c r="E34" s="9">
        <f t="shared" ref="E34:E35" si="10">ROUND(C34*D34,2)</f>
        <v>307.83</v>
      </c>
      <c r="F34" s="27">
        <v>0</v>
      </c>
      <c r="G34" s="26">
        <f t="shared" ref="G34:G36" si="11">IF(F34&gt;D34,F34/0,ROUND(C34*F34,2))</f>
        <v>0</v>
      </c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25" t="s">
        <v>38</v>
      </c>
      <c r="B35" s="7" t="s">
        <v>12</v>
      </c>
      <c r="C35" s="8">
        <v>12</v>
      </c>
      <c r="D35" s="9">
        <v>153.91</v>
      </c>
      <c r="E35" s="9">
        <f t="shared" si="10"/>
        <v>1846.92</v>
      </c>
      <c r="F35" s="27">
        <v>0</v>
      </c>
      <c r="G35" s="26">
        <f t="shared" si="11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25" t="s">
        <v>40</v>
      </c>
      <c r="B36" s="7" t="s">
        <v>28</v>
      </c>
      <c r="C36" s="8">
        <v>1</v>
      </c>
      <c r="D36" s="9">
        <v>307.83</v>
      </c>
      <c r="E36" s="9">
        <f>ROUND(C36*D36,2)</f>
        <v>307.83</v>
      </c>
      <c r="F36" s="27">
        <v>0</v>
      </c>
      <c r="G36" s="26">
        <f t="shared" si="11"/>
        <v>0</v>
      </c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24" t="s">
        <v>41</v>
      </c>
      <c r="B37" s="71" t="s">
        <v>30</v>
      </c>
      <c r="C37" s="72"/>
      <c r="D37" s="72"/>
      <c r="E37" s="72"/>
      <c r="F37" s="72"/>
      <c r="G37" s="73"/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33" t="s">
        <v>42</v>
      </c>
      <c r="B38" s="32" t="s">
        <v>43</v>
      </c>
      <c r="C38" s="6"/>
      <c r="D38" s="6"/>
      <c r="E38" s="6"/>
      <c r="F38" s="6"/>
      <c r="G38" s="31"/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25" t="s">
        <v>44</v>
      </c>
      <c r="B39" s="7" t="s">
        <v>48</v>
      </c>
      <c r="C39" s="8">
        <v>365</v>
      </c>
      <c r="D39" s="9">
        <v>151.19</v>
      </c>
      <c r="E39" s="9">
        <f t="shared" si="2"/>
        <v>55184.35</v>
      </c>
      <c r="F39" s="29">
        <v>0</v>
      </c>
      <c r="G39" s="26">
        <f t="shared" ref="G39:G51" si="12">IF(F39&gt;D39,F39/0,ROUND(C39*F39,2))</f>
        <v>0</v>
      </c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25" t="s">
        <v>45</v>
      </c>
      <c r="B40" s="7" t="s">
        <v>179</v>
      </c>
      <c r="C40" s="8">
        <v>120</v>
      </c>
      <c r="D40" s="9">
        <v>163.92</v>
      </c>
      <c r="E40" s="9">
        <f t="shared" si="2"/>
        <v>19670.400000000001</v>
      </c>
      <c r="F40" s="29">
        <v>0</v>
      </c>
      <c r="G40" s="26">
        <f t="shared" si="12"/>
        <v>0</v>
      </c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25" t="s">
        <v>46</v>
      </c>
      <c r="B41" s="7" t="s">
        <v>180</v>
      </c>
      <c r="C41" s="8">
        <v>220</v>
      </c>
      <c r="D41" s="9">
        <v>159.94</v>
      </c>
      <c r="E41" s="9">
        <f t="shared" si="2"/>
        <v>35186.800000000003</v>
      </c>
      <c r="F41" s="29">
        <v>0</v>
      </c>
      <c r="G41" s="26">
        <f t="shared" si="12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25" t="s">
        <v>47</v>
      </c>
      <c r="B42" s="7" t="s">
        <v>181</v>
      </c>
      <c r="C42" s="8">
        <v>365</v>
      </c>
      <c r="D42" s="9">
        <v>148.19999999999999</v>
      </c>
      <c r="E42" s="9">
        <f t="shared" si="2"/>
        <v>54093</v>
      </c>
      <c r="F42" s="29">
        <v>0</v>
      </c>
      <c r="G42" s="26">
        <f t="shared" si="12"/>
        <v>0</v>
      </c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25" t="s">
        <v>49</v>
      </c>
      <c r="B43" s="7" t="s">
        <v>50</v>
      </c>
      <c r="C43" s="8">
        <v>12</v>
      </c>
      <c r="D43" s="9">
        <v>1878.68</v>
      </c>
      <c r="E43" s="9">
        <f t="shared" si="2"/>
        <v>22544.16</v>
      </c>
      <c r="F43" s="29">
        <v>0</v>
      </c>
      <c r="G43" s="26">
        <f t="shared" si="12"/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33" t="s">
        <v>51</v>
      </c>
      <c r="B44" s="32" t="s">
        <v>52</v>
      </c>
      <c r="C44" s="6"/>
      <c r="D44" s="6"/>
      <c r="E44" s="6"/>
      <c r="F44" s="6"/>
      <c r="G44" s="31"/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25" t="s">
        <v>53</v>
      </c>
      <c r="B45" s="7" t="s">
        <v>54</v>
      </c>
      <c r="C45" s="8">
        <v>10</v>
      </c>
      <c r="D45" s="9">
        <v>351.29</v>
      </c>
      <c r="E45" s="9">
        <f t="shared" si="2"/>
        <v>3512.9</v>
      </c>
      <c r="F45" s="29">
        <v>0</v>
      </c>
      <c r="G45" s="26">
        <f t="shared" si="12"/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33" t="s">
        <v>55</v>
      </c>
      <c r="B46" s="32" t="s">
        <v>56</v>
      </c>
      <c r="C46" s="6"/>
      <c r="D46" s="6"/>
      <c r="E46" s="6"/>
      <c r="F46" s="6"/>
      <c r="G46" s="31"/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25" t="s">
        <v>57</v>
      </c>
      <c r="B47" s="7" t="s">
        <v>58</v>
      </c>
      <c r="C47" s="8">
        <v>220</v>
      </c>
      <c r="D47" s="9">
        <v>109.02</v>
      </c>
      <c r="E47" s="9">
        <f t="shared" si="2"/>
        <v>23984.400000000001</v>
      </c>
      <c r="F47" s="29">
        <v>0</v>
      </c>
      <c r="G47" s="26">
        <f t="shared" si="12"/>
        <v>0</v>
      </c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24" t="s">
        <v>59</v>
      </c>
      <c r="B48" s="32" t="s">
        <v>60</v>
      </c>
      <c r="C48" s="6"/>
      <c r="D48" s="6"/>
      <c r="E48" s="6"/>
      <c r="F48" s="6"/>
      <c r="G48" s="31"/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25" t="s">
        <v>61</v>
      </c>
      <c r="B49" s="7" t="s">
        <v>62</v>
      </c>
      <c r="C49" s="8">
        <v>12</v>
      </c>
      <c r="D49" s="9">
        <v>485.92</v>
      </c>
      <c r="E49" s="9">
        <f t="shared" si="2"/>
        <v>5831.04</v>
      </c>
      <c r="F49" s="29">
        <v>0</v>
      </c>
      <c r="G49" s="26">
        <f t="shared" si="12"/>
        <v>0</v>
      </c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25" t="s">
        <v>63</v>
      </c>
      <c r="B50" s="7" t="s">
        <v>65</v>
      </c>
      <c r="C50" s="8">
        <v>24</v>
      </c>
      <c r="D50" s="9">
        <v>896.46</v>
      </c>
      <c r="E50" s="9">
        <f t="shared" si="2"/>
        <v>21515.040000000001</v>
      </c>
      <c r="F50" s="29">
        <v>0</v>
      </c>
      <c r="G50" s="26">
        <f t="shared" si="12"/>
        <v>0</v>
      </c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25" t="s">
        <v>64</v>
      </c>
      <c r="B51" s="7" t="s">
        <v>66</v>
      </c>
      <c r="C51" s="8">
        <v>12</v>
      </c>
      <c r="D51" s="9">
        <v>344.24</v>
      </c>
      <c r="E51" s="9">
        <f t="shared" si="2"/>
        <v>4130.88</v>
      </c>
      <c r="F51" s="29">
        <v>0</v>
      </c>
      <c r="G51" s="26">
        <f t="shared" si="12"/>
        <v>0</v>
      </c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36">
        <v>3</v>
      </c>
      <c r="B52" s="40" t="s">
        <v>67</v>
      </c>
      <c r="C52" s="41"/>
      <c r="D52" s="41"/>
      <c r="E52" s="43"/>
      <c r="F52" s="41"/>
      <c r="G52" s="42"/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33" t="s">
        <v>68</v>
      </c>
      <c r="B53" s="32" t="s">
        <v>69</v>
      </c>
      <c r="C53" s="6"/>
      <c r="D53" s="6"/>
      <c r="E53" s="6"/>
      <c r="F53" s="6"/>
      <c r="G53" s="31"/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25" t="s">
        <v>70</v>
      </c>
      <c r="B54" s="7" t="s">
        <v>71</v>
      </c>
      <c r="C54" s="8">
        <v>1</v>
      </c>
      <c r="D54" s="9">
        <v>322.94</v>
      </c>
      <c r="E54" s="9">
        <f t="shared" ref="E54:E57" si="13">ROUND(C54*D54,2)</f>
        <v>322.94</v>
      </c>
      <c r="F54" s="29">
        <v>0</v>
      </c>
      <c r="G54" s="26">
        <f t="shared" ref="G54:G57" si="14">IF(F54&gt;D54,F54/0,ROUND(C54*F54,2))</f>
        <v>0</v>
      </c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25" t="s">
        <v>72</v>
      </c>
      <c r="B55" s="7" t="s">
        <v>12</v>
      </c>
      <c r="C55" s="8">
        <v>12</v>
      </c>
      <c r="D55" s="9">
        <v>129.18</v>
      </c>
      <c r="E55" s="9">
        <f t="shared" si="13"/>
        <v>1550.16</v>
      </c>
      <c r="F55" s="29">
        <v>0</v>
      </c>
      <c r="G55" s="26">
        <f t="shared" si="14"/>
        <v>0</v>
      </c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25" t="s">
        <v>73</v>
      </c>
      <c r="B56" s="7" t="s">
        <v>74</v>
      </c>
      <c r="C56" s="8">
        <v>1</v>
      </c>
      <c r="D56" s="9">
        <v>320.73</v>
      </c>
      <c r="E56" s="9">
        <f t="shared" si="13"/>
        <v>320.73</v>
      </c>
      <c r="F56" s="29">
        <v>0</v>
      </c>
      <c r="G56" s="26">
        <f t="shared" si="14"/>
        <v>0</v>
      </c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25" t="s">
        <v>75</v>
      </c>
      <c r="B57" s="7" t="s">
        <v>28</v>
      </c>
      <c r="C57" s="8">
        <v>1</v>
      </c>
      <c r="D57" s="9">
        <v>322.94</v>
      </c>
      <c r="E57" s="9">
        <f t="shared" si="13"/>
        <v>322.94</v>
      </c>
      <c r="F57" s="29">
        <v>0</v>
      </c>
      <c r="G57" s="26">
        <f t="shared" si="14"/>
        <v>0</v>
      </c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33" t="s">
        <v>76</v>
      </c>
      <c r="B58" s="32" t="s">
        <v>77</v>
      </c>
      <c r="C58" s="6"/>
      <c r="D58" s="6"/>
      <c r="E58" s="6"/>
      <c r="F58" s="6"/>
      <c r="G58" s="31"/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25" t="s">
        <v>78</v>
      </c>
      <c r="B59" s="7" t="s">
        <v>83</v>
      </c>
      <c r="C59" s="8">
        <v>35</v>
      </c>
      <c r="D59" s="9">
        <v>52.22</v>
      </c>
      <c r="E59" s="9">
        <f t="shared" ref="E59:E63" si="15">ROUND(C59*D59,2)</f>
        <v>1827.7</v>
      </c>
      <c r="F59" s="29">
        <v>0</v>
      </c>
      <c r="G59" s="30">
        <f t="shared" ref="G59:G97" si="16">IF(F59&gt;D59,F59/0,ROUND(C59*F59,2))</f>
        <v>0</v>
      </c>
      <c r="H59" s="1"/>
      <c r="I59" s="1"/>
      <c r="J59" s="1"/>
      <c r="K59" s="5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25" t="s">
        <v>79</v>
      </c>
      <c r="B60" s="7" t="s">
        <v>84</v>
      </c>
      <c r="C60" s="8">
        <v>35</v>
      </c>
      <c r="D60" s="9">
        <v>85.75</v>
      </c>
      <c r="E60" s="9">
        <f t="shared" si="15"/>
        <v>3001.25</v>
      </c>
      <c r="F60" s="29">
        <v>0</v>
      </c>
      <c r="G60" s="30">
        <f t="shared" si="16"/>
        <v>0</v>
      </c>
      <c r="H60" s="1"/>
      <c r="I60" s="1"/>
      <c r="J60" s="1"/>
      <c r="K60" s="5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25" t="s">
        <v>80</v>
      </c>
      <c r="B61" s="7" t="s">
        <v>85</v>
      </c>
      <c r="C61" s="8">
        <v>35</v>
      </c>
      <c r="D61" s="9">
        <v>30</v>
      </c>
      <c r="E61" s="9">
        <f t="shared" si="15"/>
        <v>1050</v>
      </c>
      <c r="F61" s="29">
        <v>0</v>
      </c>
      <c r="G61" s="30">
        <f t="shared" si="16"/>
        <v>0</v>
      </c>
      <c r="H61" s="1"/>
      <c r="I61" s="1"/>
      <c r="J61" s="1"/>
      <c r="K61" s="5"/>
      <c r="L61" s="1"/>
      <c r="M61" s="5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25" t="s">
        <v>81</v>
      </c>
      <c r="B62" s="7" t="s">
        <v>86</v>
      </c>
      <c r="C62" s="8">
        <v>70</v>
      </c>
      <c r="D62" s="9">
        <v>43.57</v>
      </c>
      <c r="E62" s="9">
        <f t="shared" si="15"/>
        <v>3049.9</v>
      </c>
      <c r="F62" s="29">
        <v>0</v>
      </c>
      <c r="G62" s="30">
        <f t="shared" si="16"/>
        <v>0</v>
      </c>
      <c r="H62" s="1"/>
      <c r="I62" s="1"/>
      <c r="J62" s="1"/>
      <c r="K62" s="5"/>
      <c r="L62" s="1"/>
      <c r="M62" s="5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25" t="s">
        <v>82</v>
      </c>
      <c r="B63" s="7" t="s">
        <v>87</v>
      </c>
      <c r="C63" s="8">
        <v>12</v>
      </c>
      <c r="D63" s="9">
        <v>130.41</v>
      </c>
      <c r="E63" s="9">
        <f t="shared" si="15"/>
        <v>1564.92</v>
      </c>
      <c r="F63" s="29">
        <v>0</v>
      </c>
      <c r="G63" s="30">
        <f t="shared" si="16"/>
        <v>0</v>
      </c>
      <c r="H63" s="1"/>
      <c r="I63" s="1"/>
      <c r="J63" s="1"/>
      <c r="K63" s="5"/>
      <c r="L63" s="1"/>
      <c r="M63" s="5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25" t="s">
        <v>89</v>
      </c>
      <c r="B64" s="7" t="s">
        <v>88</v>
      </c>
      <c r="C64" s="8">
        <v>25</v>
      </c>
      <c r="D64" s="9">
        <v>26.94</v>
      </c>
      <c r="E64" s="9">
        <f t="shared" si="2"/>
        <v>673.5</v>
      </c>
      <c r="F64" s="29">
        <v>0</v>
      </c>
      <c r="G64" s="30">
        <f t="shared" si="16"/>
        <v>0</v>
      </c>
      <c r="H64" s="1"/>
      <c r="I64" s="1"/>
      <c r="J64" s="1"/>
      <c r="K64" s="5"/>
      <c r="L64" s="1"/>
      <c r="M64" s="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33" t="s">
        <v>90</v>
      </c>
      <c r="B65" s="32" t="s">
        <v>91</v>
      </c>
      <c r="C65" s="6"/>
      <c r="D65" s="6"/>
      <c r="E65" s="6"/>
      <c r="F65" s="6"/>
      <c r="G65" s="31"/>
      <c r="H65" s="1"/>
      <c r="I65" s="1"/>
      <c r="J65" s="1"/>
      <c r="K65" s="5"/>
      <c r="L65" s="1"/>
      <c r="M65" s="5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25" t="s">
        <v>92</v>
      </c>
      <c r="B66" s="7" t="s">
        <v>97</v>
      </c>
      <c r="C66" s="8">
        <v>100</v>
      </c>
      <c r="D66" s="9">
        <v>39.96</v>
      </c>
      <c r="E66" s="9">
        <f>ROUND(C66*D66,2)</f>
        <v>3996</v>
      </c>
      <c r="F66" s="29">
        <v>0</v>
      </c>
      <c r="G66" s="30">
        <f t="shared" si="16"/>
        <v>0</v>
      </c>
      <c r="H66" s="1"/>
      <c r="I66" s="1"/>
      <c r="J66" s="1"/>
      <c r="K66" s="5"/>
      <c r="L66" s="1"/>
      <c r="M66" s="5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25" t="s">
        <v>93</v>
      </c>
      <c r="B67" s="7" t="s">
        <v>98</v>
      </c>
      <c r="C67" s="8">
        <v>200</v>
      </c>
      <c r="D67" s="9">
        <v>42.58</v>
      </c>
      <c r="E67" s="9">
        <f t="shared" si="2"/>
        <v>8516</v>
      </c>
      <c r="F67" s="29">
        <v>0</v>
      </c>
      <c r="G67" s="30">
        <f t="shared" si="16"/>
        <v>0</v>
      </c>
      <c r="H67" s="1"/>
      <c r="I67" s="1"/>
      <c r="J67" s="1"/>
      <c r="K67" s="5"/>
      <c r="L67" s="1"/>
      <c r="M67" s="5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25" t="s">
        <v>94</v>
      </c>
      <c r="B68" s="7" t="s">
        <v>99</v>
      </c>
      <c r="C68" s="8">
        <v>100</v>
      </c>
      <c r="D68" s="9">
        <v>139.08000000000001</v>
      </c>
      <c r="E68" s="9">
        <f t="shared" si="2"/>
        <v>13908</v>
      </c>
      <c r="F68" s="29">
        <v>0</v>
      </c>
      <c r="G68" s="30">
        <f t="shared" si="16"/>
        <v>0</v>
      </c>
      <c r="H68" s="1"/>
      <c r="I68" s="1"/>
      <c r="J68" s="1"/>
      <c r="K68" s="5"/>
      <c r="L68" s="1"/>
      <c r="M68" s="5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25" t="s">
        <v>95</v>
      </c>
      <c r="B69" s="7" t="s">
        <v>100</v>
      </c>
      <c r="C69" s="8">
        <v>200</v>
      </c>
      <c r="D69" s="9">
        <v>45.78</v>
      </c>
      <c r="E69" s="9">
        <f t="shared" si="2"/>
        <v>9156</v>
      </c>
      <c r="F69" s="29">
        <v>0</v>
      </c>
      <c r="G69" s="30">
        <f t="shared" si="16"/>
        <v>0</v>
      </c>
      <c r="H69" s="1"/>
      <c r="I69" s="1"/>
      <c r="J69" s="1"/>
      <c r="K69" s="5"/>
      <c r="L69" s="1"/>
      <c r="M69" s="5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25" t="s">
        <v>96</v>
      </c>
      <c r="B70" s="7" t="s">
        <v>101</v>
      </c>
      <c r="C70" s="8">
        <v>100</v>
      </c>
      <c r="D70" s="9">
        <v>225.2</v>
      </c>
      <c r="E70" s="9">
        <f t="shared" si="2"/>
        <v>22520</v>
      </c>
      <c r="F70" s="29">
        <v>0</v>
      </c>
      <c r="G70" s="30">
        <f t="shared" si="16"/>
        <v>0</v>
      </c>
      <c r="H70" s="1"/>
      <c r="I70" s="1"/>
      <c r="J70" s="1"/>
      <c r="K70" s="5"/>
      <c r="L70" s="1"/>
      <c r="M70" s="5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25" t="s">
        <v>102</v>
      </c>
      <c r="B71" s="7" t="s">
        <v>106</v>
      </c>
      <c r="C71" s="8">
        <v>100</v>
      </c>
      <c r="D71" s="9">
        <v>53.06</v>
      </c>
      <c r="E71" s="9">
        <f t="shared" si="2"/>
        <v>5306</v>
      </c>
      <c r="F71" s="29">
        <v>0</v>
      </c>
      <c r="G71" s="30">
        <f t="shared" si="16"/>
        <v>0</v>
      </c>
      <c r="H71" s="1"/>
      <c r="I71" s="1"/>
      <c r="J71" s="1"/>
      <c r="K71" s="5"/>
      <c r="L71" s="1"/>
      <c r="M71" s="5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25" t="s">
        <v>103</v>
      </c>
      <c r="B72" s="7" t="s">
        <v>107</v>
      </c>
      <c r="C72" s="8">
        <v>15</v>
      </c>
      <c r="D72" s="9">
        <v>32.76</v>
      </c>
      <c r="E72" s="9">
        <f t="shared" si="2"/>
        <v>491.4</v>
      </c>
      <c r="F72" s="29">
        <v>0</v>
      </c>
      <c r="G72" s="30">
        <f t="shared" si="16"/>
        <v>0</v>
      </c>
      <c r="H72" s="1"/>
      <c r="I72" s="1"/>
      <c r="J72" s="1"/>
      <c r="K72" s="5"/>
      <c r="L72" s="1"/>
      <c r="M72" s="5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25" t="s">
        <v>104</v>
      </c>
      <c r="B73" s="7" t="s">
        <v>108</v>
      </c>
      <c r="C73" s="8">
        <v>20</v>
      </c>
      <c r="D73" s="9">
        <v>31.31</v>
      </c>
      <c r="E73" s="9">
        <f t="shared" si="2"/>
        <v>626.20000000000005</v>
      </c>
      <c r="F73" s="29">
        <v>0</v>
      </c>
      <c r="G73" s="30">
        <f t="shared" si="16"/>
        <v>0</v>
      </c>
      <c r="H73" s="1"/>
      <c r="I73" s="1"/>
      <c r="J73" s="1"/>
      <c r="K73" s="5"/>
      <c r="L73" s="1"/>
      <c r="M73" s="5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25" t="s">
        <v>105</v>
      </c>
      <c r="B74" s="7" t="s">
        <v>109</v>
      </c>
      <c r="C74" s="8">
        <v>100</v>
      </c>
      <c r="D74" s="9">
        <v>139.24</v>
      </c>
      <c r="E74" s="9">
        <f t="shared" si="2"/>
        <v>13924</v>
      </c>
      <c r="F74" s="29">
        <v>0</v>
      </c>
      <c r="G74" s="30">
        <f t="shared" si="16"/>
        <v>0</v>
      </c>
      <c r="H74" s="1"/>
      <c r="I74" s="1"/>
      <c r="J74" s="1"/>
      <c r="K74" s="5"/>
      <c r="L74" s="1"/>
      <c r="M74" s="5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33" t="s">
        <v>110</v>
      </c>
      <c r="B75" s="32" t="s">
        <v>111</v>
      </c>
      <c r="C75" s="6"/>
      <c r="D75" s="6"/>
      <c r="E75" s="6"/>
      <c r="F75" s="6"/>
      <c r="G75" s="31"/>
      <c r="H75" s="1"/>
      <c r="I75" s="1"/>
      <c r="J75" s="1"/>
      <c r="K75" s="5"/>
      <c r="L75" s="1"/>
      <c r="M75" s="5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25" t="s">
        <v>112</v>
      </c>
      <c r="B76" s="7" t="s">
        <v>118</v>
      </c>
      <c r="C76" s="8">
        <v>12</v>
      </c>
      <c r="D76" s="9">
        <v>411.51</v>
      </c>
      <c r="E76" s="9">
        <f t="shared" si="2"/>
        <v>4938.12</v>
      </c>
      <c r="F76" s="29">
        <v>0</v>
      </c>
      <c r="G76" s="30">
        <f t="shared" si="16"/>
        <v>0</v>
      </c>
      <c r="H76" s="1"/>
      <c r="I76" s="1"/>
      <c r="J76" s="1"/>
      <c r="K76" s="5"/>
      <c r="L76" s="1"/>
      <c r="M76" s="5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25" t="s">
        <v>113</v>
      </c>
      <c r="B77" s="7" t="s">
        <v>119</v>
      </c>
      <c r="C77" s="8">
        <v>1</v>
      </c>
      <c r="D77" s="9">
        <v>790.23</v>
      </c>
      <c r="E77" s="9">
        <f t="shared" si="2"/>
        <v>790.23</v>
      </c>
      <c r="F77" s="29">
        <v>0</v>
      </c>
      <c r="G77" s="30">
        <f t="shared" si="16"/>
        <v>0</v>
      </c>
      <c r="H77" s="1"/>
      <c r="I77" s="1"/>
      <c r="J77" s="1"/>
      <c r="K77" s="5"/>
      <c r="L77" s="1"/>
      <c r="M77" s="5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25" t="s">
        <v>115</v>
      </c>
      <c r="B78" s="7" t="s">
        <v>120</v>
      </c>
      <c r="C78" s="8">
        <v>1</v>
      </c>
      <c r="D78" s="9">
        <v>672.17</v>
      </c>
      <c r="E78" s="9">
        <f t="shared" si="2"/>
        <v>672.17</v>
      </c>
      <c r="F78" s="29">
        <v>0</v>
      </c>
      <c r="G78" s="30">
        <f t="shared" si="16"/>
        <v>0</v>
      </c>
      <c r="H78" s="1"/>
      <c r="I78" s="1"/>
      <c r="J78" s="1"/>
      <c r="K78" s="5"/>
      <c r="L78" s="1"/>
      <c r="M78" s="5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25" t="s">
        <v>114</v>
      </c>
      <c r="B79" s="7" t="s">
        <v>121</v>
      </c>
      <c r="C79" s="8">
        <v>12</v>
      </c>
      <c r="D79" s="9">
        <v>267.36</v>
      </c>
      <c r="E79" s="9">
        <f t="shared" si="2"/>
        <v>3208.32</v>
      </c>
      <c r="F79" s="29">
        <v>0</v>
      </c>
      <c r="G79" s="30">
        <f t="shared" si="16"/>
        <v>0</v>
      </c>
      <c r="H79" s="1"/>
      <c r="I79" s="1"/>
      <c r="J79" s="1"/>
      <c r="K79" s="5"/>
      <c r="L79" s="1"/>
      <c r="M79" s="5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25" t="s">
        <v>116</v>
      </c>
      <c r="B80" s="7" t="s">
        <v>122</v>
      </c>
      <c r="C80" s="8">
        <v>12</v>
      </c>
      <c r="D80" s="9">
        <v>752.02</v>
      </c>
      <c r="E80" s="9">
        <f t="shared" si="2"/>
        <v>9024.24</v>
      </c>
      <c r="F80" s="29">
        <v>0</v>
      </c>
      <c r="G80" s="30">
        <f t="shared" si="16"/>
        <v>0</v>
      </c>
      <c r="H80" s="1"/>
      <c r="I80" s="1"/>
      <c r="J80" s="1"/>
      <c r="K80" s="5"/>
      <c r="L80" s="1"/>
      <c r="M80" s="5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25" t="s">
        <v>117</v>
      </c>
      <c r="B81" s="7" t="s">
        <v>123</v>
      </c>
      <c r="C81" s="8">
        <v>12</v>
      </c>
      <c r="D81" s="9">
        <v>914.94</v>
      </c>
      <c r="E81" s="9">
        <f t="shared" si="2"/>
        <v>10979.28</v>
      </c>
      <c r="F81" s="29">
        <v>0</v>
      </c>
      <c r="G81" s="30">
        <f t="shared" si="16"/>
        <v>0</v>
      </c>
      <c r="H81" s="1"/>
      <c r="I81" s="1"/>
      <c r="J81" s="1"/>
      <c r="K81" s="5"/>
      <c r="L81" s="1"/>
      <c r="M81" s="5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25" t="s">
        <v>124</v>
      </c>
      <c r="B82" s="7" t="s">
        <v>125</v>
      </c>
      <c r="C82" s="8">
        <v>12</v>
      </c>
      <c r="D82" s="9">
        <v>363.5</v>
      </c>
      <c r="E82" s="9">
        <f t="shared" si="2"/>
        <v>4362</v>
      </c>
      <c r="F82" s="29">
        <v>0</v>
      </c>
      <c r="G82" s="30">
        <f t="shared" si="16"/>
        <v>0</v>
      </c>
      <c r="H82" s="1"/>
      <c r="I82" s="1"/>
      <c r="J82" s="1"/>
      <c r="K82" s="5"/>
      <c r="L82" s="1"/>
      <c r="M82" s="5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25" t="s">
        <v>126</v>
      </c>
      <c r="B83" s="7" t="s">
        <v>128</v>
      </c>
      <c r="C83" s="8">
        <v>600</v>
      </c>
      <c r="D83" s="9">
        <v>9.57</v>
      </c>
      <c r="E83" s="9">
        <f t="shared" si="2"/>
        <v>5742</v>
      </c>
      <c r="F83" s="29">
        <v>0</v>
      </c>
      <c r="G83" s="30">
        <f t="shared" si="16"/>
        <v>0</v>
      </c>
      <c r="H83" s="1"/>
      <c r="I83" s="1"/>
      <c r="J83" s="1"/>
      <c r="K83" s="5"/>
      <c r="L83" s="1"/>
      <c r="M83" s="5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25" t="s">
        <v>127</v>
      </c>
      <c r="B84" s="7" t="s">
        <v>129</v>
      </c>
      <c r="C84" s="8">
        <v>100</v>
      </c>
      <c r="D84" s="9">
        <v>22.71</v>
      </c>
      <c r="E84" s="9">
        <f t="shared" si="2"/>
        <v>2271</v>
      </c>
      <c r="F84" s="29">
        <v>0</v>
      </c>
      <c r="G84" s="30">
        <f t="shared" si="16"/>
        <v>0</v>
      </c>
      <c r="H84" s="1"/>
      <c r="I84" s="1"/>
      <c r="J84" s="1"/>
      <c r="K84" s="5"/>
      <c r="L84" s="1"/>
      <c r="M84" s="5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25" t="s">
        <v>130</v>
      </c>
      <c r="B85" s="7" t="s">
        <v>134</v>
      </c>
      <c r="C85" s="8">
        <v>150</v>
      </c>
      <c r="D85" s="9">
        <v>24.64</v>
      </c>
      <c r="E85" s="9">
        <f t="shared" si="2"/>
        <v>3696</v>
      </c>
      <c r="F85" s="29">
        <v>0</v>
      </c>
      <c r="G85" s="30">
        <f t="shared" si="16"/>
        <v>0</v>
      </c>
      <c r="H85" s="1"/>
      <c r="I85" s="1"/>
      <c r="J85" s="1"/>
      <c r="K85" s="5"/>
      <c r="L85" s="1"/>
      <c r="M85" s="5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25" t="s">
        <v>131</v>
      </c>
      <c r="B86" s="7" t="s">
        <v>135</v>
      </c>
      <c r="C86" s="8">
        <v>10</v>
      </c>
      <c r="D86" s="9">
        <v>65.3</v>
      </c>
      <c r="E86" s="9">
        <f t="shared" si="2"/>
        <v>653</v>
      </c>
      <c r="F86" s="29">
        <v>0</v>
      </c>
      <c r="G86" s="30">
        <f t="shared" si="16"/>
        <v>0</v>
      </c>
      <c r="H86" s="1"/>
      <c r="I86" s="1"/>
      <c r="J86" s="1"/>
      <c r="K86" s="5"/>
      <c r="L86" s="1"/>
      <c r="M86" s="5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25" t="s">
        <v>132</v>
      </c>
      <c r="B87" s="7" t="s">
        <v>136</v>
      </c>
      <c r="C87" s="8">
        <v>30</v>
      </c>
      <c r="D87" s="9">
        <v>95.84</v>
      </c>
      <c r="E87" s="9">
        <f t="shared" si="2"/>
        <v>2875.2</v>
      </c>
      <c r="F87" s="29">
        <v>0</v>
      </c>
      <c r="G87" s="30">
        <f t="shared" si="16"/>
        <v>0</v>
      </c>
      <c r="H87" s="1"/>
      <c r="I87" s="1"/>
      <c r="J87" s="1"/>
      <c r="K87" s="5"/>
      <c r="L87" s="1"/>
      <c r="M87" s="5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25" t="s">
        <v>133</v>
      </c>
      <c r="B88" s="7" t="s">
        <v>137</v>
      </c>
      <c r="C88" s="8">
        <v>3</v>
      </c>
      <c r="D88" s="9">
        <v>763.78</v>
      </c>
      <c r="E88" s="9">
        <f t="shared" si="2"/>
        <v>2291.34</v>
      </c>
      <c r="F88" s="29">
        <v>0</v>
      </c>
      <c r="G88" s="30">
        <f t="shared" si="16"/>
        <v>0</v>
      </c>
      <c r="H88" s="1"/>
      <c r="I88" s="1"/>
      <c r="J88" s="1"/>
      <c r="K88" s="5"/>
      <c r="L88" s="1"/>
      <c r="M88" s="5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33">
        <v>3.5</v>
      </c>
      <c r="B89" s="32" t="s">
        <v>138</v>
      </c>
      <c r="C89" s="6"/>
      <c r="D89" s="6"/>
      <c r="E89" s="6"/>
      <c r="F89" s="6"/>
      <c r="G89" s="31"/>
      <c r="H89" s="1"/>
      <c r="I89" s="1"/>
      <c r="J89" s="1"/>
      <c r="K89" s="5"/>
      <c r="L89" s="1"/>
      <c r="M89" s="5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25" t="s">
        <v>139</v>
      </c>
      <c r="B90" s="7" t="s">
        <v>144</v>
      </c>
      <c r="C90" s="8">
        <v>3</v>
      </c>
      <c r="D90" s="9">
        <v>753.12</v>
      </c>
      <c r="E90" s="9">
        <f t="shared" si="2"/>
        <v>2259.36</v>
      </c>
      <c r="F90" s="29">
        <v>0</v>
      </c>
      <c r="G90" s="30">
        <f t="shared" si="16"/>
        <v>0</v>
      </c>
      <c r="H90" s="1"/>
      <c r="I90" s="1"/>
      <c r="J90" s="1"/>
      <c r="K90" s="5"/>
      <c r="L90" s="1"/>
      <c r="M90" s="5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25" t="s">
        <v>140</v>
      </c>
      <c r="B91" s="7" t="s">
        <v>145</v>
      </c>
      <c r="C91" s="8">
        <v>1</v>
      </c>
      <c r="D91" s="9">
        <v>5120.6099999999997</v>
      </c>
      <c r="E91" s="9">
        <f t="shared" si="2"/>
        <v>5120.6099999999997</v>
      </c>
      <c r="F91" s="29">
        <v>0</v>
      </c>
      <c r="G91" s="30">
        <f t="shared" si="16"/>
        <v>0</v>
      </c>
      <c r="H91" s="1"/>
      <c r="I91" s="1"/>
      <c r="J91" s="1"/>
      <c r="K91" s="5"/>
      <c r="L91" s="1"/>
      <c r="M91" s="5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25" t="s">
        <v>141</v>
      </c>
      <c r="B92" s="7" t="s">
        <v>146</v>
      </c>
      <c r="C92" s="8">
        <v>1</v>
      </c>
      <c r="D92" s="9">
        <v>507.14</v>
      </c>
      <c r="E92" s="9">
        <f t="shared" si="2"/>
        <v>507.14</v>
      </c>
      <c r="F92" s="29">
        <v>0</v>
      </c>
      <c r="G92" s="30">
        <f t="shared" si="16"/>
        <v>0</v>
      </c>
      <c r="H92" s="1"/>
      <c r="I92" s="1"/>
      <c r="J92" s="1"/>
      <c r="K92" s="5"/>
      <c r="L92" s="1"/>
      <c r="M92" s="5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25" t="s">
        <v>142</v>
      </c>
      <c r="B93" s="7" t="s">
        <v>147</v>
      </c>
      <c r="C93" s="8">
        <v>2</v>
      </c>
      <c r="D93" s="9">
        <v>1052.33</v>
      </c>
      <c r="E93" s="9">
        <f t="shared" si="2"/>
        <v>2104.66</v>
      </c>
      <c r="F93" s="29">
        <v>0</v>
      </c>
      <c r="G93" s="30">
        <f t="shared" si="16"/>
        <v>0</v>
      </c>
      <c r="H93" s="1"/>
      <c r="I93" s="1"/>
      <c r="J93" s="1"/>
      <c r="K93" s="5"/>
      <c r="L93" s="1"/>
      <c r="M93" s="5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25" t="s">
        <v>143</v>
      </c>
      <c r="B94" s="7" t="s">
        <v>148</v>
      </c>
      <c r="C94" s="8">
        <v>2</v>
      </c>
      <c r="D94" s="9">
        <v>679.69</v>
      </c>
      <c r="E94" s="9">
        <f t="shared" si="2"/>
        <v>1359.38</v>
      </c>
      <c r="F94" s="29">
        <v>0</v>
      </c>
      <c r="G94" s="30">
        <f t="shared" si="16"/>
        <v>0</v>
      </c>
      <c r="H94" s="1"/>
      <c r="I94" s="1"/>
      <c r="J94" s="1"/>
      <c r="K94" s="5"/>
      <c r="L94" s="1"/>
      <c r="M94" s="5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25" t="s">
        <v>149</v>
      </c>
      <c r="B95" s="7" t="s">
        <v>151</v>
      </c>
      <c r="C95" s="8">
        <v>2</v>
      </c>
      <c r="D95" s="9">
        <v>549.97</v>
      </c>
      <c r="E95" s="9">
        <f t="shared" si="2"/>
        <v>1099.94</v>
      </c>
      <c r="F95" s="29">
        <v>0</v>
      </c>
      <c r="G95" s="30">
        <f t="shared" si="16"/>
        <v>0</v>
      </c>
      <c r="H95" s="1"/>
      <c r="I95" s="1"/>
      <c r="J95" s="1"/>
      <c r="K95" s="5"/>
      <c r="L95" s="1"/>
      <c r="M95" s="5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25" t="s">
        <v>150</v>
      </c>
      <c r="B96" s="7" t="s">
        <v>152</v>
      </c>
      <c r="C96" s="8">
        <v>2</v>
      </c>
      <c r="D96" s="9">
        <v>268.01</v>
      </c>
      <c r="E96" s="9">
        <f t="shared" si="2"/>
        <v>536.02</v>
      </c>
      <c r="F96" s="29">
        <v>0</v>
      </c>
      <c r="G96" s="30">
        <f t="shared" si="16"/>
        <v>0</v>
      </c>
      <c r="H96" s="1"/>
      <c r="I96" s="1"/>
      <c r="J96" s="1"/>
      <c r="K96" s="5"/>
      <c r="L96" s="1"/>
      <c r="M96" s="5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25" t="s">
        <v>153</v>
      </c>
      <c r="B97" s="7" t="s">
        <v>154</v>
      </c>
      <c r="C97" s="8">
        <v>10</v>
      </c>
      <c r="D97" s="9">
        <v>59.01</v>
      </c>
      <c r="E97" s="9">
        <f t="shared" si="2"/>
        <v>590.1</v>
      </c>
      <c r="F97" s="29">
        <v>0</v>
      </c>
      <c r="G97" s="30">
        <f t="shared" si="16"/>
        <v>0</v>
      </c>
      <c r="H97" s="1"/>
      <c r="I97" s="1"/>
      <c r="J97" s="1"/>
      <c r="K97" s="5"/>
      <c r="L97" s="1"/>
      <c r="M97" s="5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25" t="s">
        <v>186</v>
      </c>
      <c r="B98" s="7" t="s">
        <v>13</v>
      </c>
      <c r="C98" s="8">
        <v>1</v>
      </c>
      <c r="D98" s="9">
        <v>10000</v>
      </c>
      <c r="E98" s="9">
        <f>ROUND(C98*D98,2)</f>
        <v>10000</v>
      </c>
      <c r="F98" s="9">
        <v>10000</v>
      </c>
      <c r="G98" s="26">
        <f>IF(F98&gt;D98,F98/0,ROUND(C98*F98,2))</f>
        <v>10000</v>
      </c>
      <c r="H98" s="1"/>
      <c r="I98" s="1"/>
      <c r="J98" s="1"/>
      <c r="K98" s="5"/>
      <c r="L98" s="1"/>
      <c r="M98" s="5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36">
        <v>4</v>
      </c>
      <c r="B99" s="37" t="s">
        <v>156</v>
      </c>
      <c r="C99" s="38"/>
      <c r="D99" s="38"/>
      <c r="E99" s="38"/>
      <c r="F99" s="38"/>
      <c r="G99" s="38"/>
      <c r="H99" s="1"/>
      <c r="I99" s="1"/>
      <c r="J99" s="1"/>
      <c r="K99" s="5"/>
      <c r="L99" s="1"/>
      <c r="M99" s="5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33" t="s">
        <v>155</v>
      </c>
      <c r="B100" s="32" t="s">
        <v>23</v>
      </c>
      <c r="C100" s="6"/>
      <c r="D100" s="6"/>
      <c r="E100" s="6"/>
      <c r="F100" s="6"/>
      <c r="G100" s="31"/>
      <c r="H100" s="1"/>
      <c r="I100" s="1"/>
      <c r="J100" s="1"/>
      <c r="K100" s="5"/>
      <c r="L100" s="1"/>
      <c r="M100" s="5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25" t="s">
        <v>157</v>
      </c>
      <c r="B101" s="7" t="s">
        <v>71</v>
      </c>
      <c r="C101" s="8">
        <v>1</v>
      </c>
      <c r="D101" s="9">
        <v>307.83</v>
      </c>
      <c r="E101" s="9">
        <f t="shared" si="2"/>
        <v>307.83</v>
      </c>
      <c r="F101" s="29">
        <v>0</v>
      </c>
      <c r="G101" s="30">
        <f t="shared" ref="G101:G106" si="17">IF(F101&gt;D101,F101/0,ROUND(C101*F101,2))</f>
        <v>0</v>
      </c>
      <c r="H101" s="1"/>
      <c r="I101" s="1"/>
      <c r="J101" s="1"/>
      <c r="K101" s="5"/>
      <c r="L101" s="1"/>
      <c r="M101" s="5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25" t="s">
        <v>158</v>
      </c>
      <c r="B102" s="7" t="s">
        <v>12</v>
      </c>
      <c r="C102" s="8">
        <v>12</v>
      </c>
      <c r="D102" s="9">
        <v>115.44</v>
      </c>
      <c r="E102" s="9">
        <f t="shared" si="2"/>
        <v>1385.28</v>
      </c>
      <c r="F102" s="29">
        <v>0</v>
      </c>
      <c r="G102" s="30">
        <f t="shared" si="17"/>
        <v>0</v>
      </c>
      <c r="H102" s="1"/>
      <c r="I102" s="1"/>
      <c r="J102" s="1"/>
      <c r="K102" s="5"/>
      <c r="L102" s="1"/>
      <c r="M102" s="5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25" t="s">
        <v>159</v>
      </c>
      <c r="B103" s="7" t="s">
        <v>28</v>
      </c>
      <c r="C103" s="8">
        <v>1</v>
      </c>
      <c r="D103" s="9">
        <v>230.87</v>
      </c>
      <c r="E103" s="9">
        <f t="shared" si="2"/>
        <v>230.87</v>
      </c>
      <c r="F103" s="29">
        <v>0</v>
      </c>
      <c r="G103" s="30">
        <f t="shared" si="17"/>
        <v>0</v>
      </c>
      <c r="H103" s="1"/>
      <c r="I103" s="1"/>
      <c r="J103" s="1"/>
      <c r="K103" s="5"/>
      <c r="L103" s="1"/>
      <c r="M103" s="5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33" t="s">
        <v>160</v>
      </c>
      <c r="B104" s="32" t="s">
        <v>161</v>
      </c>
      <c r="C104" s="6"/>
      <c r="D104" s="6"/>
      <c r="E104" s="6"/>
      <c r="F104" s="6"/>
      <c r="G104" s="31"/>
      <c r="H104" s="1"/>
      <c r="I104" s="1"/>
      <c r="J104" s="1"/>
      <c r="K104" s="5"/>
      <c r="L104" s="1"/>
      <c r="M104" s="5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25" t="s">
        <v>162</v>
      </c>
      <c r="B105" s="7" t="s">
        <v>164</v>
      </c>
      <c r="C105" s="8">
        <v>12</v>
      </c>
      <c r="D105" s="9">
        <v>600.65</v>
      </c>
      <c r="E105" s="9">
        <f t="shared" si="2"/>
        <v>7207.8</v>
      </c>
      <c r="F105" s="29">
        <v>0</v>
      </c>
      <c r="G105" s="30">
        <f t="shared" si="17"/>
        <v>0</v>
      </c>
      <c r="H105" s="1"/>
      <c r="I105" s="1"/>
      <c r="J105" s="1"/>
      <c r="K105" s="5"/>
      <c r="L105" s="1"/>
      <c r="M105" s="5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25" t="s">
        <v>163</v>
      </c>
      <c r="B106" s="7" t="s">
        <v>165</v>
      </c>
      <c r="C106" s="8">
        <v>24</v>
      </c>
      <c r="D106" s="9">
        <v>340.67</v>
      </c>
      <c r="E106" s="9">
        <f t="shared" si="2"/>
        <v>8176.08</v>
      </c>
      <c r="F106" s="29">
        <v>0</v>
      </c>
      <c r="G106" s="30">
        <f t="shared" si="17"/>
        <v>0</v>
      </c>
      <c r="H106" s="1"/>
      <c r="I106" s="1"/>
      <c r="J106" s="1"/>
      <c r="K106" s="5"/>
      <c r="L106" s="1"/>
      <c r="M106" s="5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9.5" customHeight="1" x14ac:dyDescent="0.25">
      <c r="A107" s="14"/>
      <c r="B107" s="14"/>
      <c r="C107" s="14"/>
      <c r="D107" s="15"/>
      <c r="E107" s="10">
        <f>SUM(E12:E106)</f>
        <v>800640.53999999992</v>
      </c>
      <c r="F107" s="16"/>
      <c r="G107" s="11">
        <f>IF(SUM(G12:G106)=10000,0,SUM(G12:G106))</f>
        <v>0</v>
      </c>
      <c r="H107" s="1"/>
      <c r="I107" s="1"/>
      <c r="J107" s="1"/>
      <c r="K107" s="12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thickBot="1" x14ac:dyDescent="0.3">
      <c r="A108" s="13"/>
      <c r="B108" s="13"/>
      <c r="C108" s="13"/>
      <c r="D108" s="13"/>
      <c r="E108" s="13"/>
      <c r="F108" s="13"/>
      <c r="G108" s="1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thickBot="1" x14ac:dyDescent="0.3">
      <c r="A109" s="52" t="s">
        <v>11</v>
      </c>
      <c r="B109" s="53"/>
      <c r="C109" s="53"/>
      <c r="D109" s="53"/>
      <c r="E109" s="50"/>
      <c r="F109" s="54">
        <f>IF(G107&lt;=E107,G107,"ERROR: Límite superado")</f>
        <v>0</v>
      </c>
      <c r="G109" s="55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6" customHeight="1" x14ac:dyDescent="0.25">
      <c r="A110" s="48" t="s">
        <v>182</v>
      </c>
      <c r="B110" s="48"/>
      <c r="C110" s="48"/>
      <c r="D110" s="48"/>
      <c r="E110" s="48"/>
      <c r="F110" s="48"/>
      <c r="G110" s="28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</sheetData>
  <sheetProtection algorithmName="SHA-512" hashValue="zvms6Kdufkq728VRn7H3Cxpt9UNCdn10LamhRRlTysFwaKnX83C3Y3sWaMrxrGIOkv6VdZJt1Phnh8KpC4ivHQ==" saltValue="9e9gS7RcWkWb9y3Dv+Qbsg==" spinCount="100000" sheet="1" objects="1" scenarios="1"/>
  <mergeCells count="12">
    <mergeCell ref="A1:G1"/>
    <mergeCell ref="A110:F110"/>
    <mergeCell ref="A8:B9"/>
    <mergeCell ref="A109:E109"/>
    <mergeCell ref="F109:G109"/>
    <mergeCell ref="A2:G2"/>
    <mergeCell ref="A3:G3"/>
    <mergeCell ref="A5:G5"/>
    <mergeCell ref="A6:G6"/>
    <mergeCell ref="C8:G9"/>
    <mergeCell ref="B37:G37"/>
    <mergeCell ref="B12:G12"/>
  </mergeCells>
  <pageMargins left="0.70866141732283472" right="0.70866141732283472" top="1.3779527559055118" bottom="0.98425196850393704" header="0.31496062992125984" footer="0.31496062992125984"/>
  <pageSetup paperSize="9" scale="63" fitToHeight="5" orientation="portrait" r:id="rId1"/>
  <headerFooter>
    <oddHeader>&amp;L&amp;G</oddHeader>
    <oddFooter>&amp;C&amp;P de&amp;N&amp;R&amp;G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Roig Hernandez, Jose Maria</cp:lastModifiedBy>
  <cp:lastPrinted>2024-06-03T13:42:24Z</cp:lastPrinted>
  <dcterms:created xsi:type="dcterms:W3CDTF">2019-12-12T10:58:27Z</dcterms:created>
  <dcterms:modified xsi:type="dcterms:W3CDTF">2025-05-21T09:16:54Z</dcterms:modified>
</cp:coreProperties>
</file>