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7176"/>
  </bookViews>
  <sheets>
    <sheet name="PROPOSICIÓN ECONÓMICA" sheetId="1" r:id="rId1"/>
  </sheets>
  <calcPr calcId="145621"/>
</workbook>
</file>

<file path=xl/calcChain.xml><?xml version="1.0" encoding="utf-8"?>
<calcChain xmlns="http://schemas.openxmlformats.org/spreadsheetml/2006/main">
  <c r="E36" i="1" l="1"/>
  <c r="E35" i="1"/>
  <c r="G35" i="1"/>
  <c r="G36" i="1"/>
  <c r="G37" i="1"/>
  <c r="G38" i="1"/>
  <c r="G39" i="1"/>
  <c r="E39" i="1"/>
  <c r="E38" i="1"/>
  <c r="E37" i="1"/>
  <c r="G27" i="1"/>
  <c r="G28" i="1"/>
  <c r="G29" i="1"/>
  <c r="G30" i="1"/>
  <c r="G31" i="1"/>
  <c r="G32" i="1"/>
  <c r="E27" i="1"/>
  <c r="E28" i="1"/>
  <c r="E29" i="1"/>
  <c r="E30" i="1"/>
  <c r="E31" i="1"/>
  <c r="E32" i="1"/>
  <c r="E21" i="1"/>
  <c r="E22" i="1"/>
  <c r="E23" i="1"/>
  <c r="E24" i="1"/>
  <c r="E25" i="1"/>
  <c r="E16" i="1"/>
  <c r="G21" i="1"/>
  <c r="G22" i="1"/>
  <c r="G23" i="1"/>
  <c r="G24" i="1"/>
  <c r="G25" i="1"/>
  <c r="G93" i="1" l="1"/>
  <c r="E108" i="1"/>
  <c r="G112" i="1"/>
  <c r="E112" i="1"/>
  <c r="E14" i="1"/>
  <c r="G120" i="1" l="1"/>
  <c r="G119" i="1"/>
  <c r="G117" i="1"/>
  <c r="G116" i="1"/>
  <c r="G115" i="1"/>
  <c r="G111" i="1"/>
  <c r="G110" i="1"/>
  <c r="G109" i="1"/>
  <c r="G108" i="1"/>
  <c r="G107" i="1"/>
  <c r="G106" i="1"/>
  <c r="G105" i="1"/>
  <c r="G104" i="1"/>
  <c r="G102" i="1"/>
  <c r="G101" i="1"/>
  <c r="G100" i="1"/>
  <c r="G99" i="1"/>
  <c r="G98" i="1"/>
  <c r="G97" i="1"/>
  <c r="G96" i="1"/>
  <c r="G95" i="1"/>
  <c r="G94" i="1"/>
  <c r="G92" i="1"/>
  <c r="G91" i="1"/>
  <c r="G90" i="1"/>
  <c r="G89" i="1"/>
  <c r="G87" i="1"/>
  <c r="G86" i="1"/>
  <c r="G85" i="1"/>
  <c r="G84" i="1"/>
  <c r="G83" i="1"/>
  <c r="G82" i="1"/>
  <c r="G81" i="1"/>
  <c r="G80" i="1"/>
  <c r="G79" i="1"/>
  <c r="G63" i="1"/>
  <c r="G62" i="1"/>
  <c r="G61" i="1"/>
  <c r="G59" i="1"/>
  <c r="G57" i="1"/>
  <c r="G55" i="1"/>
  <c r="G54" i="1"/>
  <c r="G53" i="1"/>
  <c r="G52" i="1"/>
  <c r="G51" i="1"/>
  <c r="G50" i="1"/>
  <c r="G49" i="1"/>
  <c r="G72" i="1"/>
  <c r="G73" i="1"/>
  <c r="G74" i="1"/>
  <c r="G75" i="1"/>
  <c r="G76" i="1"/>
  <c r="G77" i="1"/>
  <c r="G67" i="1"/>
  <c r="G68" i="1"/>
  <c r="G69" i="1"/>
  <c r="E115" i="1" l="1"/>
  <c r="E121" i="1" s="1"/>
  <c r="E116" i="1"/>
  <c r="E117" i="1"/>
  <c r="E119" i="1"/>
  <c r="E120" i="1"/>
  <c r="E111" i="1"/>
  <c r="E96" i="1"/>
  <c r="E97" i="1"/>
  <c r="E98" i="1"/>
  <c r="E99" i="1"/>
  <c r="E100" i="1"/>
  <c r="E101" i="1"/>
  <c r="E102" i="1"/>
  <c r="E104" i="1"/>
  <c r="E105" i="1"/>
  <c r="E106" i="1"/>
  <c r="E107" i="1"/>
  <c r="E109" i="1"/>
  <c r="E110" i="1"/>
  <c r="E79" i="1"/>
  <c r="E80" i="1"/>
  <c r="E81" i="1"/>
  <c r="E82" i="1"/>
  <c r="E83" i="1"/>
  <c r="E84" i="1"/>
  <c r="E85" i="1"/>
  <c r="E86" i="1"/>
  <c r="E87" i="1"/>
  <c r="E89" i="1"/>
  <c r="E90" i="1"/>
  <c r="E91" i="1"/>
  <c r="E92" i="1"/>
  <c r="E93" i="1"/>
  <c r="E94" i="1"/>
  <c r="E95" i="1"/>
  <c r="E75" i="1"/>
  <c r="E74" i="1"/>
  <c r="E73" i="1"/>
  <c r="E72" i="1"/>
  <c r="G71" i="1"/>
  <c r="E71" i="1"/>
  <c r="E67" i="1"/>
  <c r="E68" i="1"/>
  <c r="E69" i="1"/>
  <c r="G66" i="1"/>
  <c r="E66" i="1"/>
  <c r="E62" i="1"/>
  <c r="E63" i="1"/>
  <c r="E46" i="1"/>
  <c r="E57" i="1"/>
  <c r="E59" i="1"/>
  <c r="E61" i="1"/>
  <c r="E76" i="1"/>
  <c r="E77" i="1"/>
  <c r="E55" i="1" l="1"/>
  <c r="E54" i="1"/>
  <c r="E53" i="1"/>
  <c r="G46" i="1"/>
  <c r="G45" i="1"/>
  <c r="E45" i="1"/>
  <c r="G44" i="1"/>
  <c r="E44" i="1"/>
  <c r="G42" i="1"/>
  <c r="E42" i="1"/>
  <c r="E49" i="1" l="1"/>
  <c r="E50" i="1"/>
  <c r="E51" i="1"/>
  <c r="E52" i="1"/>
  <c r="G18" i="1" l="1"/>
  <c r="E18" i="1"/>
  <c r="G17" i="1"/>
  <c r="E17" i="1"/>
  <c r="G16" i="1"/>
  <c r="G14" i="1"/>
  <c r="G121" i="1" l="1"/>
  <c r="F123" i="1" l="1"/>
</calcChain>
</file>

<file path=xl/sharedStrings.xml><?xml version="1.0" encoding="utf-8"?>
<sst xmlns="http://schemas.openxmlformats.org/spreadsheetml/2006/main" count="228" uniqueCount="204">
  <si>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</si>
  <si>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</si>
  <si>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</si>
  <si>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</si>
  <si>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</si>
  <si>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</si>
  <si>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</si>
  <si>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</si>
  <si>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</si>
  <si>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</si>
  <si>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</si>
  <si>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</si>
  <si>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Informe mensual</t>
  </si>
  <si>
    <t>PA Mantenimiento correctivo</t>
  </si>
  <si>
    <t>1.1</t>
  </si>
  <si>
    <t>1.2</t>
  </si>
  <si>
    <t>1.3</t>
  </si>
  <si>
    <t>2.1</t>
  </si>
  <si>
    <t>1.4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</si>
  <si>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20.000,00 € de partida alzada que se mantienen inalterables)</t>
    </r>
  </si>
  <si>
    <t>MANTENIMIENTO DE ZONAS COMUNES EN LOS PUERTOS DE EIVISSA Y LA SAVINA</t>
  </si>
  <si>
    <t>LIMPIEZA DE SUPERFICIES EXTERIORES</t>
  </si>
  <si>
    <t>INICIO DE LOS TRABAJOS</t>
  </si>
  <si>
    <t>INFORMES</t>
  </si>
  <si>
    <t>1.2.1</t>
  </si>
  <si>
    <t>1.2.2</t>
  </si>
  <si>
    <t>1.2.3</t>
  </si>
  <si>
    <t>Informe Inicial</t>
  </si>
  <si>
    <t>Informe final</t>
  </si>
  <si>
    <t>Gestión del Inventario, planos y cuadros de planificación</t>
  </si>
  <si>
    <t>SERVICIO DE LIMPIEZA PREVENTIVA</t>
  </si>
  <si>
    <t>1.3.1</t>
  </si>
  <si>
    <t>1.3.2</t>
  </si>
  <si>
    <t>Temporada Alta (01 de mayo a 31 de octubre)</t>
  </si>
  <si>
    <t>Temporada Baja (01 de noviembre a 31 de abril)</t>
  </si>
  <si>
    <t>SERVICIO DE LIMPIEZA CORRECTIVA</t>
  </si>
  <si>
    <t>Limpieza especial</t>
  </si>
  <si>
    <t>1.4.1</t>
  </si>
  <si>
    <t>SERVICIOS DE LIMPIEZA DE LA APB</t>
  </si>
  <si>
    <t>2.1.1</t>
  </si>
  <si>
    <t>2.2</t>
  </si>
  <si>
    <t>2.2.2</t>
  </si>
  <si>
    <t>2.2.1</t>
  </si>
  <si>
    <t>2.2.3</t>
  </si>
  <si>
    <t>2.3</t>
  </si>
  <si>
    <t>2.3.1</t>
  </si>
  <si>
    <t>DEPENDENCIAS DE LA APB</t>
  </si>
  <si>
    <t>2.3.1.1</t>
  </si>
  <si>
    <t>2.3.1.2</t>
  </si>
  <si>
    <t>2.3.1.3</t>
  </si>
  <si>
    <t>2.3.1.4</t>
  </si>
  <si>
    <t>Oficinas APB</t>
  </si>
  <si>
    <t>Carpas</t>
  </si>
  <si>
    <t>Taller APB, apartamentos Botafoc, Edificio Anchorage Botafoc</t>
  </si>
  <si>
    <t>Almacén Acopios Muelles Comerciales</t>
  </si>
  <si>
    <t>2.3.1.5</t>
  </si>
  <si>
    <t>Garitas de Control de Policía Portuaria</t>
  </si>
  <si>
    <t>Estación Marítima Formentera</t>
  </si>
  <si>
    <t>2.3.1.6</t>
  </si>
  <si>
    <t>2.3.1.7</t>
  </si>
  <si>
    <t>Servicio de gestión de residuos</t>
  </si>
  <si>
    <t>2.4</t>
  </si>
  <si>
    <t>SERVICIOS DE LIMPIEZA CORRECTIVA</t>
  </si>
  <si>
    <t>2.4.1</t>
  </si>
  <si>
    <t>Disponibilidad de retén para limpieza especial</t>
  </si>
  <si>
    <t>2.5</t>
  </si>
  <si>
    <t>LIMPIEZA DE CRISTALES</t>
  </si>
  <si>
    <t>2.5.1</t>
  </si>
  <si>
    <t>Limpieza de cristales interiores y exteriores</t>
  </si>
  <si>
    <t>2.6</t>
  </si>
  <si>
    <t>REPOSICIÓN DE FUNGIBLES Y OTROS</t>
  </si>
  <si>
    <t>2.6.1</t>
  </si>
  <si>
    <t>Reposición de fungibles en edificios APB</t>
  </si>
  <si>
    <t>2.6.2</t>
  </si>
  <si>
    <t>2.6.3</t>
  </si>
  <si>
    <t>Mantenimiento de aparatos bacteriostáticos</t>
  </si>
  <si>
    <t>Mantenimiento contenedores higiénicos femeninos</t>
  </si>
  <si>
    <t>MANTENIMIENTO DE ÁREAS VERDES Y JARDINERÍA</t>
  </si>
  <si>
    <t>3.1</t>
  </si>
  <si>
    <t>INFORMES Y ACTUALIZACIÓN DE INVENTARIO</t>
  </si>
  <si>
    <t>3.1.1</t>
  </si>
  <si>
    <t>Informe inicial</t>
  </si>
  <si>
    <t>3.1.2</t>
  </si>
  <si>
    <t>3.1.3</t>
  </si>
  <si>
    <t>Gestión y/o actualización del inventario</t>
  </si>
  <si>
    <t>3.1.4</t>
  </si>
  <si>
    <t>3.2</t>
  </si>
  <si>
    <t>MANTENIMIENTO DE ARBOLADO</t>
  </si>
  <si>
    <t>3.2.1</t>
  </si>
  <si>
    <t>3.2.2</t>
  </si>
  <si>
    <t>3.2.3</t>
  </si>
  <si>
    <t>3.2.4</t>
  </si>
  <si>
    <t>3.2.5</t>
  </si>
  <si>
    <t>Aclareo de arbolado</t>
  </si>
  <si>
    <t>Poda de mantenimiento de arbolado</t>
  </si>
  <si>
    <t>Abonado foliar para arbolado anual</t>
  </si>
  <si>
    <t>Aplicación de tratamientos fitosanitarios en arbolado</t>
  </si>
  <si>
    <t>Retirada de brotes</t>
  </si>
  <si>
    <t>Riego manual de apoyo para arbolado</t>
  </si>
  <si>
    <t>3.2.6</t>
  </si>
  <si>
    <t>3.2.7</t>
  </si>
  <si>
    <t>Poda de arbolado de dimensión grande</t>
  </si>
  <si>
    <t>3.3</t>
  </si>
  <si>
    <t>MANTENIMIENTO DE PALMÁCEAS</t>
  </si>
  <si>
    <t>3.3.1</t>
  </si>
  <si>
    <t>3.3.2</t>
  </si>
  <si>
    <t>3.3.3</t>
  </si>
  <si>
    <t>3.3.4</t>
  </si>
  <si>
    <t>3.3.5</t>
  </si>
  <si>
    <t>Tratamiento fitosanitario fungicida para palmeras</t>
  </si>
  <si>
    <t>Tratamiento fitosanitario preventivo pulverizado con nemátodos</t>
  </si>
  <si>
    <t>Tratamiento fitosanitario preventivo anual por endoterapia con Emamectina o prod. Autorizado</t>
  </si>
  <si>
    <t>Tratamiento fitosanitario pulverizado con producto de origen químico</t>
  </si>
  <si>
    <t>Poda de mantenimiento de palmeras</t>
  </si>
  <si>
    <t>3.3.6</t>
  </si>
  <si>
    <t>3.3.7</t>
  </si>
  <si>
    <t>3.3.8</t>
  </si>
  <si>
    <t>3.3.9</t>
  </si>
  <si>
    <t>Poda estival de retirada de frutos e inflorescencias de palmeras</t>
  </si>
  <si>
    <t>Retirada y/o eliminacion de palmas peligrosas</t>
  </si>
  <si>
    <t>Riego manual de apoyo para palmeras</t>
  </si>
  <si>
    <t>Análisis integral del estado estructural de las palmeras</t>
  </si>
  <si>
    <t>3.4</t>
  </si>
  <si>
    <t>MANTENIMIENTO DE JARDINERÍA</t>
  </si>
  <si>
    <t>3.4.1</t>
  </si>
  <si>
    <t>3.4.2</t>
  </si>
  <si>
    <t>3.4.4</t>
  </si>
  <si>
    <t>3.4.3</t>
  </si>
  <si>
    <t>3.4.5</t>
  </si>
  <si>
    <t>3.4.6</t>
  </si>
  <si>
    <t>Mantenimiento sistema de riego mensual</t>
  </si>
  <si>
    <t>Abonados anuales en zonas ajardinadas</t>
  </si>
  <si>
    <t>Tratamientos fitosanitarios en prevención de plagas y/o limpieza jabón potásico</t>
  </si>
  <si>
    <t>Mantenimiento de plantas de interior APB</t>
  </si>
  <si>
    <t>Desbroce mensual de hierba adventicia, incluye limpieza general</t>
  </si>
  <si>
    <t>Poda mensual de arbustos, setos y plantas de medio porte</t>
  </si>
  <si>
    <t>3.4.7</t>
  </si>
  <si>
    <t>Aplicación de herbicida para eliminación vegetación adventicia</t>
  </si>
  <si>
    <t>3.4.8</t>
  </si>
  <si>
    <t>3.4.9</t>
  </si>
  <si>
    <t>Suministro y plantación de planta de temporada trimestral</t>
  </si>
  <si>
    <t>Suministro y plantación de "Flor de navidad"</t>
  </si>
  <si>
    <t>3.4.10</t>
  </si>
  <si>
    <t>3.4.11</t>
  </si>
  <si>
    <t>3.4.12</t>
  </si>
  <si>
    <t>3.4.13</t>
  </si>
  <si>
    <t>3.4.14</t>
  </si>
  <si>
    <t>Suministro y plantación de arbutos, setos y plantas de medio porte</t>
  </si>
  <si>
    <t>Suministro y colocación de plantas de interior, incluida maceta</t>
  </si>
  <si>
    <t>Escarda y descompactación manual del terreno</t>
  </si>
  <si>
    <t>Aporte tierra vegetal en alcorques y jardineras</t>
  </si>
  <si>
    <t>Riegos de apoyo en épocas secas</t>
  </si>
  <si>
    <t>MANTENIMIENTO CORRECTIVO</t>
  </si>
  <si>
    <t>3.5.1</t>
  </si>
  <si>
    <t>3.5.2</t>
  </si>
  <si>
    <t>3.5.3</t>
  </si>
  <si>
    <t>3.5.4</t>
  </si>
  <si>
    <t>3.5.5</t>
  </si>
  <si>
    <t>Analíticas de agua y suelo</t>
  </si>
  <si>
    <t>Reposición de palmeras</t>
  </si>
  <si>
    <t>Saneamiento de palmeras</t>
  </si>
  <si>
    <t>Tala y destoconado de palmeras</t>
  </si>
  <si>
    <t>Tala y destoconado de arbolado</t>
  </si>
  <si>
    <t>3.5.6</t>
  </si>
  <si>
    <t>3.5.7</t>
  </si>
  <si>
    <t>Reposición de arbolado</t>
  </si>
  <si>
    <t>Sistema de anclaje para cepellón</t>
  </si>
  <si>
    <t>3,5,8</t>
  </si>
  <si>
    <t>Retirada de emergencia ramas de arbolado y palmeras</t>
  </si>
  <si>
    <t>4.1</t>
  </si>
  <si>
    <t>DESRATIZACIÓN Y DESINSECTACIÓN EN EDIFICIOS Y DEPENDENCIAS</t>
  </si>
  <si>
    <t>4.1.1</t>
  </si>
  <si>
    <t>4.1.2</t>
  </si>
  <si>
    <t>4.1.3</t>
  </si>
  <si>
    <t>4.2</t>
  </si>
  <si>
    <t>SERVICIO DE DESRATIZACIÓN Y DE DESINSECTACIÓN</t>
  </si>
  <si>
    <t>4.2.1</t>
  </si>
  <si>
    <t>4.2.2</t>
  </si>
  <si>
    <t>Tratamiento mensual de desratización</t>
  </si>
  <si>
    <t>Tratamiento de desinfección y desinsectación</t>
  </si>
  <si>
    <t>Expediente E24-0177-1</t>
  </si>
  <si>
    <t>3,5,9</t>
  </si>
  <si>
    <t>1.1.1</t>
  </si>
  <si>
    <t>1.3.1.1</t>
  </si>
  <si>
    <t>1.3.1.2</t>
  </si>
  <si>
    <t>1.3.1.3</t>
  </si>
  <si>
    <t>1.3.1.4</t>
  </si>
  <si>
    <t>1.3.1.5</t>
  </si>
  <si>
    <t>1.3.1.6</t>
  </si>
  <si>
    <t>Zona Sur</t>
  </si>
  <si>
    <t>Zona Poniente</t>
  </si>
  <si>
    <t>Zona Muelle Comercial</t>
  </si>
  <si>
    <t>Zona Botafoc</t>
  </si>
  <si>
    <t>Decapado anual de aceras y pavimentos</t>
  </si>
  <si>
    <t>Disponibilidad de retén para Limpieza Especial (LE)</t>
  </si>
  <si>
    <t>Retirada residuos voluminosos</t>
  </si>
  <si>
    <t>Retirada de podas</t>
  </si>
  <si>
    <t>Báscula pesaje hasta 3 t</t>
  </si>
  <si>
    <t>Calibrado anual de báscula</t>
  </si>
  <si>
    <t>1.4.1.1</t>
  </si>
  <si>
    <t>1.4.1.2</t>
  </si>
  <si>
    <t>1.4.1.3</t>
  </si>
  <si>
    <t>1.4.1.4</t>
  </si>
  <si>
    <t>1.4.1.5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</si>
</sst>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4998626667073579"/>
        <bgColor rgb="FF7F7F7F"/>
      </patternFill>
    </fill>
    <fill>
      <patternFill patternType="solid">
        <fgColor theme="0" tint="-0.34998626667073579"/>
        <bgColor rgb="FFD8D8D8"/>
      </patternFill>
    </fill>
    <fill>
      <patternFill patternType="solid">
        <fgColor theme="0" tint="-0.34998626667073579"/>
        <bgColor theme="0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3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164" fontId="10" fillId="3" borderId="33" xfId="0" applyNumberFormat="1" applyFont="1" applyFill="1" applyBorder="1" applyAlignment="1" applyProtection="1">
      <alignment vertical="center" wrapText="1"/>
      <protection locked="0"/>
    </xf>
    <xf numFmtId="164" fontId="10" fillId="2" borderId="34" xfId="0" applyNumberFormat="1" applyFont="1" applyFill="1" applyBorder="1" applyAlignment="1">
      <alignment vertical="center" wrapText="1"/>
    </xf>
    <xf numFmtId="0" fontId="11" fillId="4" borderId="28" xfId="0" applyFont="1" applyFill="1" applyBorder="1" applyAlignment="1">
      <alignment vertical="center" wrapText="1"/>
    </xf>
    <xf numFmtId="2" fontId="11" fillId="4" borderId="8" xfId="0" applyNumberFormat="1" applyFont="1" applyFill="1" applyBorder="1" applyAlignment="1">
      <alignment vertical="center" wrapText="1"/>
    </xf>
    <xf numFmtId="0" fontId="11" fillId="4" borderId="29" xfId="0" applyFont="1" applyFill="1" applyBorder="1" applyAlignment="1">
      <alignment horizontal="center" vertical="center" wrapText="1"/>
    </xf>
    <xf numFmtId="164" fontId="10" fillId="4" borderId="16" xfId="0" applyNumberFormat="1" applyFont="1" applyFill="1" applyBorder="1" applyAlignment="1">
      <alignment vertical="center" wrapText="1"/>
    </xf>
    <xf numFmtId="0" fontId="11" fillId="4" borderId="35" xfId="0" applyFont="1" applyFill="1" applyBorder="1" applyAlignment="1">
      <alignment vertical="center" wrapText="1"/>
    </xf>
    <xf numFmtId="0" fontId="11" fillId="9" borderId="27" xfId="0" applyFont="1" applyFill="1" applyBorder="1" applyAlignment="1">
      <alignment horizontal="center" vertical="center" wrapText="1"/>
    </xf>
    <xf numFmtId="2" fontId="11" fillId="9" borderId="36" xfId="0" applyNumberFormat="1" applyFont="1" applyFill="1" applyBorder="1" applyAlignment="1">
      <alignment horizontal="left" vertical="center" wrapText="1"/>
    </xf>
    <xf numFmtId="2" fontId="11" fillId="9" borderId="37" xfId="0" applyNumberFormat="1" applyFont="1" applyFill="1" applyBorder="1" applyAlignment="1">
      <alignment horizontal="left" vertical="center" wrapText="1"/>
    </xf>
    <xf numFmtId="2" fontId="11" fillId="9" borderId="38" xfId="0" applyNumberFormat="1" applyFont="1" applyFill="1" applyBorder="1" applyAlignment="1">
      <alignment horizontal="left" vertical="center" wrapText="1"/>
    </xf>
    <xf numFmtId="2" fontId="11" fillId="9" borderId="36" xfId="0" applyNumberFormat="1" applyFont="1" applyFill="1" applyBorder="1" applyAlignment="1">
      <alignment vertical="center" wrapText="1"/>
    </xf>
    <xf numFmtId="2" fontId="11" fillId="9" borderId="37" xfId="0" applyNumberFormat="1" applyFont="1" applyFill="1" applyBorder="1" applyAlignment="1">
      <alignment vertical="center" wrapText="1"/>
    </xf>
    <xf numFmtId="2" fontId="11" fillId="9" borderId="38" xfId="0" applyNumberFormat="1" applyFont="1" applyFill="1" applyBorder="1" applyAlignment="1">
      <alignment vertical="center" wrapText="1"/>
    </xf>
    <xf numFmtId="2" fontId="11" fillId="9" borderId="37" xfId="0" applyNumberFormat="1" applyFont="1" applyFill="1" applyBorder="1" applyAlignment="1">
      <alignment horizontal="center" vertical="center" wrapText="1"/>
    </xf>
    <xf numFmtId="164" fontId="2" fillId="0" borderId="0" xfId="0" applyNumberFormat="1" applyFont="1"/>
    <xf numFmtId="0" fontId="10" fillId="10" borderId="29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vertical="center" wrapText="1"/>
    </xf>
    <xf numFmtId="2" fontId="10" fillId="10" borderId="8" xfId="0" applyNumberFormat="1" applyFont="1" applyFill="1" applyBorder="1" applyAlignment="1">
      <alignment vertical="center" wrapText="1"/>
    </xf>
    <xf numFmtId="164" fontId="10" fillId="10" borderId="8" xfId="0" applyNumberFormat="1" applyFont="1" applyFill="1" applyBorder="1" applyAlignment="1">
      <alignment vertical="center" wrapText="1"/>
    </xf>
    <xf numFmtId="164" fontId="10" fillId="11" borderId="8" xfId="0" applyNumberFormat="1" applyFont="1" applyFill="1" applyBorder="1" applyAlignment="1" applyProtection="1">
      <alignment vertical="center" wrapText="1"/>
      <protection locked="0"/>
    </xf>
    <xf numFmtId="164" fontId="10" fillId="10" borderId="28" xfId="0" applyNumberFormat="1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0" xfId="0" applyFont="1" applyFill="1" applyBorder="1" applyAlignment="1">
      <alignment horizontal="center" vertical="top" wrapText="1"/>
    </xf>
    <xf numFmtId="0" fontId="1" fillId="8" borderId="31" xfId="0" applyFont="1" applyFill="1" applyBorder="1"/>
    <xf numFmtId="0" fontId="1" fillId="8" borderId="32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2" fontId="11" fillId="4" borderId="36" xfId="0" applyNumberFormat="1" applyFont="1" applyFill="1" applyBorder="1" applyAlignment="1">
      <alignment horizontal="left" vertical="center" wrapText="1"/>
    </xf>
    <xf numFmtId="2" fontId="11" fillId="4" borderId="37" xfId="0" applyNumberFormat="1" applyFont="1" applyFill="1" applyBorder="1" applyAlignment="1">
      <alignment horizontal="left" vertical="center" wrapText="1"/>
    </xf>
    <xf numFmtId="2" fontId="11" fillId="4" borderId="38" xfId="0" applyNumberFormat="1" applyFont="1" applyFill="1" applyBorder="1" applyAlignment="1">
      <alignment horizontal="left" vertical="center" wrapText="1"/>
    </xf>
    <xf numFmtId="2" fontId="11" fillId="9" borderId="39" xfId="0" applyNumberFormat="1" applyFont="1" applyFill="1" applyBorder="1" applyAlignment="1">
      <alignment horizontal="left" vertical="center" wrapText="1"/>
    </xf>
    <xf numFmtId="2" fontId="11" fillId="9" borderId="40" xfId="0" applyNumberFormat="1" applyFont="1" applyFill="1" applyBorder="1" applyAlignment="1">
      <alignment horizontal="left" vertical="center" wrapText="1"/>
    </xf>
    <xf numFmtId="2" fontId="11" fillId="9" borderId="4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35"/>
  <sheetViews>
    <sheetView tabSelected="1" topLeftCell="A100" zoomScale="115" zoomScaleNormal="115" workbookViewId="0">
      <selection activeCell="F123" sqref="F123:G123"/>
    </sheetView>
  </sheetViews>
  <sheetFormatPr baseColWidth="10" defaultColWidth="14.44140625" defaultRowHeight="15" customHeight="1" x14ac:dyDescent="0.3"/>
  <cols>
    <col min="1" max="1" width="9.5546875" customWidth="1"/>
    <col min="2" max="2" width="58.88671875" customWidth="1"/>
    <col min="3" max="3" width="14.5546875" customWidth="1"/>
    <col min="4" max="4" width="12.109375" bestFit="1" customWidth="1"/>
    <col min="5" max="6" width="14.5546875" customWidth="1"/>
    <col min="7" max="7" width="16.109375" customWidth="1"/>
    <col min="8" max="8" width="12.6640625" bestFit="1" customWidth="1"/>
    <col min="9" max="26" width="11.44140625" customWidth="1"/>
  </cols>
  <sheetData>
    <row r="1" spans="1:26" ht="15" customHeight="1" thickBot="1" x14ac:dyDescent="0.35">
      <c r="A1" s="51" t="s">
        <v>0</v>
      </c>
      <c r="B1" s="52"/>
      <c r="C1" s="52"/>
      <c r="D1" s="52"/>
      <c r="E1" s="52"/>
      <c r="F1" s="52"/>
      <c r="G1" s="5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62" t="s">
        <v>20</v>
      </c>
      <c r="B2" s="63"/>
      <c r="C2" s="63"/>
      <c r="D2" s="63"/>
      <c r="E2" s="63"/>
      <c r="F2" s="63"/>
      <c r="G2" s="6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65" t="s">
        <v>180</v>
      </c>
      <c r="B3" s="66"/>
      <c r="C3" s="66"/>
      <c r="D3" s="66"/>
      <c r="E3" s="66"/>
      <c r="F3" s="66"/>
      <c r="G3" s="6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7"/>
      <c r="B4" s="18"/>
      <c r="C4" s="18"/>
      <c r="D4" s="18"/>
      <c r="E4" s="18"/>
      <c r="F4" s="18"/>
      <c r="G4" s="1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68" t="s">
        <v>1</v>
      </c>
      <c r="B5" s="56"/>
      <c r="C5" s="56"/>
      <c r="D5" s="56"/>
      <c r="E5" s="56"/>
      <c r="F5" s="56"/>
      <c r="G5" s="6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70" t="s">
        <v>2</v>
      </c>
      <c r="B6" s="56"/>
      <c r="C6" s="56"/>
      <c r="D6" s="56"/>
      <c r="E6" s="56"/>
      <c r="F6" s="56"/>
      <c r="G6" s="6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7"/>
      <c r="B7" s="18"/>
      <c r="C7" s="18"/>
      <c r="D7" s="18"/>
      <c r="E7" s="18"/>
      <c r="F7" s="18"/>
      <c r="G7" s="1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55" t="s">
        <v>3</v>
      </c>
      <c r="B8" s="56"/>
      <c r="C8" s="71"/>
      <c r="D8" s="72"/>
      <c r="E8" s="72"/>
      <c r="F8" s="72"/>
      <c r="G8" s="7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57"/>
      <c r="B9" s="56"/>
      <c r="C9" s="74"/>
      <c r="D9" s="75"/>
      <c r="E9" s="75"/>
      <c r="F9" s="75"/>
      <c r="G9" s="7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0"/>
      <c r="B10" s="2"/>
      <c r="C10" s="2"/>
      <c r="D10" s="2"/>
      <c r="E10" s="2"/>
      <c r="F10" s="2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2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3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36">
        <v>1</v>
      </c>
      <c r="B12" s="80" t="s">
        <v>21</v>
      </c>
      <c r="C12" s="81"/>
      <c r="D12" s="81"/>
      <c r="E12" s="81"/>
      <c r="F12" s="81"/>
      <c r="G12" s="82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33" t="s">
        <v>14</v>
      </c>
      <c r="B13" s="32" t="s">
        <v>22</v>
      </c>
      <c r="C13" s="6"/>
      <c r="D13" s="6"/>
      <c r="E13" s="6"/>
      <c r="F13" s="34"/>
      <c r="G13" s="35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5" t="s">
        <v>182</v>
      </c>
      <c r="B14" s="7" t="s">
        <v>29</v>
      </c>
      <c r="C14" s="8">
        <v>1</v>
      </c>
      <c r="D14" s="9">
        <v>1008.89</v>
      </c>
      <c r="E14" s="9">
        <f>ROUND(C14*D14,2)</f>
        <v>1008.89</v>
      </c>
      <c r="F14" s="29">
        <v>0</v>
      </c>
      <c r="G14" s="30">
        <f t="shared" ref="G14:G32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4" t="s">
        <v>15</v>
      </c>
      <c r="B15" s="32" t="s">
        <v>23</v>
      </c>
      <c r="C15" s="6"/>
      <c r="D15" s="6"/>
      <c r="E15" s="6"/>
      <c r="F15" s="6"/>
      <c r="G15" s="31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5" t="s">
        <v>24</v>
      </c>
      <c r="B16" s="7" t="s">
        <v>27</v>
      </c>
      <c r="C16" s="8">
        <v>1</v>
      </c>
      <c r="D16" s="9">
        <v>493.03</v>
      </c>
      <c r="E16" s="9">
        <f>ROUND(C16*D16,2)</f>
        <v>493.03</v>
      </c>
      <c r="F16" s="27">
        <v>0</v>
      </c>
      <c r="G16" s="26">
        <f t="shared" si="0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5" t="s">
        <v>25</v>
      </c>
      <c r="B17" s="7" t="s">
        <v>12</v>
      </c>
      <c r="C17" s="8">
        <v>12</v>
      </c>
      <c r="D17" s="9">
        <v>308.14999999999998</v>
      </c>
      <c r="E17" s="9">
        <f t="shared" ref="E17:E32" si="1">ROUND(C17*D17,2)</f>
        <v>3697.8</v>
      </c>
      <c r="F17" s="27">
        <v>0</v>
      </c>
      <c r="G17" s="26">
        <f t="shared" si="0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5" t="s">
        <v>26</v>
      </c>
      <c r="B18" s="7" t="s">
        <v>28</v>
      </c>
      <c r="C18" s="8">
        <v>1</v>
      </c>
      <c r="D18" s="9">
        <v>493.03</v>
      </c>
      <c r="E18" s="9">
        <f t="shared" si="1"/>
        <v>493.03</v>
      </c>
      <c r="F18" s="27">
        <v>0</v>
      </c>
      <c r="G18" s="26">
        <f t="shared" si="0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4" t="s">
        <v>16</v>
      </c>
      <c r="B19" s="32" t="s">
        <v>30</v>
      </c>
      <c r="C19" s="6"/>
      <c r="D19" s="6"/>
      <c r="E19" s="6"/>
      <c r="F19" s="6"/>
      <c r="G19" s="31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45" t="s">
        <v>31</v>
      </c>
      <c r="B20" s="46" t="s">
        <v>33</v>
      </c>
      <c r="C20" s="47"/>
      <c r="D20" s="48"/>
      <c r="E20" s="48"/>
      <c r="F20" s="49"/>
      <c r="G20" s="50"/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5" t="s">
        <v>183</v>
      </c>
      <c r="B21" s="7" t="s">
        <v>189</v>
      </c>
      <c r="C21" s="8">
        <v>184</v>
      </c>
      <c r="D21" s="9">
        <v>434.37</v>
      </c>
      <c r="E21" s="9">
        <f t="shared" ref="E21:E25" si="2">ROUND(C21*D21,2)</f>
        <v>79924.08</v>
      </c>
      <c r="F21" s="27">
        <v>0</v>
      </c>
      <c r="G21" s="26">
        <f>IF(F21&gt;D21,F21/0,ROUND(C21*F21,2))</f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5" t="s">
        <v>184</v>
      </c>
      <c r="B22" s="7" t="s">
        <v>190</v>
      </c>
      <c r="C22" s="8">
        <v>184</v>
      </c>
      <c r="D22" s="9">
        <v>406.29</v>
      </c>
      <c r="E22" s="9">
        <f t="shared" si="2"/>
        <v>74757.36</v>
      </c>
      <c r="F22" s="27">
        <v>0</v>
      </c>
      <c r="G22" s="26">
        <f t="shared" si="0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5" t="s">
        <v>185</v>
      </c>
      <c r="B23" s="7" t="s">
        <v>191</v>
      </c>
      <c r="C23" s="8">
        <v>184</v>
      </c>
      <c r="D23" s="9">
        <v>406.29</v>
      </c>
      <c r="E23" s="9">
        <f t="shared" si="2"/>
        <v>74757.36</v>
      </c>
      <c r="F23" s="27">
        <v>0</v>
      </c>
      <c r="G23" s="26">
        <f t="shared" si="0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5" t="s">
        <v>186</v>
      </c>
      <c r="B24" s="7" t="s">
        <v>192</v>
      </c>
      <c r="C24" s="8">
        <v>184</v>
      </c>
      <c r="D24" s="9">
        <v>560.12</v>
      </c>
      <c r="E24" s="9">
        <f t="shared" si="2"/>
        <v>103062.08</v>
      </c>
      <c r="F24" s="27">
        <v>0</v>
      </c>
      <c r="G24" s="26">
        <f t="shared" si="0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5" t="s">
        <v>187</v>
      </c>
      <c r="B25" s="7" t="s">
        <v>60</v>
      </c>
      <c r="C25" s="8">
        <v>184</v>
      </c>
      <c r="D25" s="9">
        <v>537.86</v>
      </c>
      <c r="E25" s="9">
        <f t="shared" si="2"/>
        <v>98966.24</v>
      </c>
      <c r="F25" s="27">
        <v>0</v>
      </c>
      <c r="G25" s="26">
        <f t="shared" si="0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45" t="s">
        <v>32</v>
      </c>
      <c r="B26" s="46" t="s">
        <v>34</v>
      </c>
      <c r="C26" s="47"/>
      <c r="D26" s="48"/>
      <c r="E26" s="48"/>
      <c r="F26" s="49"/>
      <c r="G26" s="50"/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5" t="s">
        <v>183</v>
      </c>
      <c r="B27" s="7" t="s">
        <v>189</v>
      </c>
      <c r="C27" s="8">
        <v>181</v>
      </c>
      <c r="D27" s="9">
        <v>272.69</v>
      </c>
      <c r="E27" s="9">
        <f t="shared" si="1"/>
        <v>49356.89</v>
      </c>
      <c r="F27" s="27">
        <v>0</v>
      </c>
      <c r="G27" s="26">
        <f t="shared" si="0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5" t="s">
        <v>184</v>
      </c>
      <c r="B28" s="7" t="s">
        <v>190</v>
      </c>
      <c r="C28" s="8">
        <v>181</v>
      </c>
      <c r="D28" s="9">
        <v>336.2</v>
      </c>
      <c r="E28" s="9">
        <f t="shared" si="1"/>
        <v>60852.2</v>
      </c>
      <c r="F28" s="27">
        <v>0</v>
      </c>
      <c r="G28" s="26">
        <f t="shared" si="0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5" t="s">
        <v>185</v>
      </c>
      <c r="B29" s="7" t="s">
        <v>191</v>
      </c>
      <c r="C29" s="8">
        <v>181</v>
      </c>
      <c r="D29" s="9">
        <v>336.2</v>
      </c>
      <c r="E29" s="9">
        <f t="shared" si="1"/>
        <v>60852.2</v>
      </c>
      <c r="F29" s="27">
        <v>0</v>
      </c>
      <c r="G29" s="26">
        <f t="shared" si="0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5" t="s">
        <v>186</v>
      </c>
      <c r="B30" s="7" t="s">
        <v>192</v>
      </c>
      <c r="C30" s="8">
        <v>181</v>
      </c>
      <c r="D30" s="9">
        <v>374.75</v>
      </c>
      <c r="E30" s="9">
        <f t="shared" si="1"/>
        <v>67829.75</v>
      </c>
      <c r="F30" s="27">
        <v>0</v>
      </c>
      <c r="G30" s="26">
        <f t="shared" si="0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5" t="s">
        <v>187</v>
      </c>
      <c r="B31" s="7" t="s">
        <v>60</v>
      </c>
      <c r="C31" s="8">
        <v>181</v>
      </c>
      <c r="D31" s="9">
        <v>525.67999999999995</v>
      </c>
      <c r="E31" s="9">
        <f t="shared" si="1"/>
        <v>95148.08</v>
      </c>
      <c r="F31" s="27">
        <v>0</v>
      </c>
      <c r="G31" s="26">
        <f t="shared" si="0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5" t="s">
        <v>188</v>
      </c>
      <c r="B32" s="7" t="s">
        <v>193</v>
      </c>
      <c r="C32" s="8">
        <v>1</v>
      </c>
      <c r="D32" s="9">
        <v>8106.33</v>
      </c>
      <c r="E32" s="9">
        <f t="shared" si="1"/>
        <v>8106.33</v>
      </c>
      <c r="F32" s="27">
        <v>0</v>
      </c>
      <c r="G32" s="26">
        <f t="shared" si="0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4" t="s">
        <v>18</v>
      </c>
      <c r="B33" s="32" t="s">
        <v>35</v>
      </c>
      <c r="C33" s="6"/>
      <c r="D33" s="6"/>
      <c r="E33" s="6"/>
      <c r="F33" s="6"/>
      <c r="G33" s="31"/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45" t="s">
        <v>37</v>
      </c>
      <c r="B34" s="46" t="s">
        <v>36</v>
      </c>
      <c r="C34" s="47"/>
      <c r="D34" s="48"/>
      <c r="E34" s="48"/>
      <c r="F34" s="49"/>
      <c r="G34" s="50"/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5" t="s">
        <v>199</v>
      </c>
      <c r="B35" s="7" t="s">
        <v>194</v>
      </c>
      <c r="C35" s="8">
        <v>50</v>
      </c>
      <c r="D35" s="9">
        <v>588.57000000000005</v>
      </c>
      <c r="E35" s="9">
        <f>ROUND(C35*D35,2)</f>
        <v>29428.5</v>
      </c>
      <c r="F35" s="27">
        <v>0</v>
      </c>
      <c r="G35" s="26">
        <f t="shared" ref="G35:G39" si="3">IF(F35&gt;D35,F35/0,ROUND(C35*F35,2))</f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5" t="s">
        <v>200</v>
      </c>
      <c r="B36" s="7" t="s">
        <v>195</v>
      </c>
      <c r="C36" s="8">
        <v>15000</v>
      </c>
      <c r="D36" s="9">
        <v>0.45</v>
      </c>
      <c r="E36" s="9">
        <f>ROUND(C36*D36,2)</f>
        <v>6750</v>
      </c>
      <c r="F36" s="27">
        <v>0</v>
      </c>
      <c r="G36" s="26">
        <f t="shared" si="3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5" t="s">
        <v>201</v>
      </c>
      <c r="B37" s="7" t="s">
        <v>196</v>
      </c>
      <c r="C37" s="8">
        <v>20000</v>
      </c>
      <c r="D37" s="9">
        <v>0.67</v>
      </c>
      <c r="E37" s="9">
        <f t="shared" ref="E37:E120" si="4">ROUND(C37*D37,2)</f>
        <v>13400</v>
      </c>
      <c r="F37" s="27">
        <v>0</v>
      </c>
      <c r="G37" s="26">
        <f t="shared" si="3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5" t="s">
        <v>202</v>
      </c>
      <c r="B38" s="7" t="s">
        <v>197</v>
      </c>
      <c r="C38" s="8">
        <v>1</v>
      </c>
      <c r="D38" s="9">
        <v>10464.76</v>
      </c>
      <c r="E38" s="9">
        <f t="shared" si="4"/>
        <v>10464.76</v>
      </c>
      <c r="F38" s="27">
        <v>0</v>
      </c>
      <c r="G38" s="26">
        <f t="shared" si="3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5" t="s">
        <v>203</v>
      </c>
      <c r="B39" s="7" t="s">
        <v>198</v>
      </c>
      <c r="C39" s="8">
        <v>1</v>
      </c>
      <c r="D39" s="9">
        <v>1988.06</v>
      </c>
      <c r="E39" s="9">
        <f t="shared" si="4"/>
        <v>1988.06</v>
      </c>
      <c r="F39" s="27">
        <v>0</v>
      </c>
      <c r="G39" s="26">
        <f t="shared" si="3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36">
        <v>2</v>
      </c>
      <c r="B40" s="37" t="s">
        <v>38</v>
      </c>
      <c r="C40" s="38"/>
      <c r="D40" s="38"/>
      <c r="E40" s="38"/>
      <c r="F40" s="38"/>
      <c r="G40" s="39"/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33" t="s">
        <v>17</v>
      </c>
      <c r="B41" s="32" t="s">
        <v>22</v>
      </c>
      <c r="C41" s="6"/>
      <c r="D41" s="6"/>
      <c r="E41" s="6"/>
      <c r="F41" s="6"/>
      <c r="G41" s="31"/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5" t="s">
        <v>39</v>
      </c>
      <c r="B42" s="7" t="s">
        <v>29</v>
      </c>
      <c r="C42" s="8">
        <v>1</v>
      </c>
      <c r="D42" s="9">
        <v>1008.89</v>
      </c>
      <c r="E42" s="9">
        <f>ROUND(C42*D42,2)</f>
        <v>1008.89</v>
      </c>
      <c r="F42" s="27">
        <v>0</v>
      </c>
      <c r="G42" s="30">
        <f>IF(F42&gt;D42,F42/0,ROUND(C42*F42,2))</f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4" t="s">
        <v>40</v>
      </c>
      <c r="B43" s="32" t="s">
        <v>23</v>
      </c>
      <c r="C43" s="6"/>
      <c r="D43" s="6"/>
      <c r="E43" s="6"/>
      <c r="F43" s="6"/>
      <c r="G43" s="31"/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5" t="s">
        <v>42</v>
      </c>
      <c r="B44" s="7" t="s">
        <v>27</v>
      </c>
      <c r="C44" s="8">
        <v>1</v>
      </c>
      <c r="D44" s="9">
        <v>493.03</v>
      </c>
      <c r="E44" s="9">
        <f>ROUND(C44*D44,2)</f>
        <v>493.03</v>
      </c>
      <c r="F44" s="27">
        <v>0</v>
      </c>
      <c r="G44" s="26">
        <f>IF(F44&gt;D44,F44/0,ROUND(C44*F44,2))</f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5" t="s">
        <v>41</v>
      </c>
      <c r="B45" s="7" t="s">
        <v>12</v>
      </c>
      <c r="C45" s="8">
        <v>12</v>
      </c>
      <c r="D45" s="9">
        <v>308.14999999999998</v>
      </c>
      <c r="E45" s="9">
        <f>ROUND(C45*D45,2)</f>
        <v>3697.8</v>
      </c>
      <c r="F45" s="27">
        <v>0</v>
      </c>
      <c r="G45" s="26">
        <f>IF(F45&gt;D45,F45/0,ROUND(C45*F45,2))</f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5" t="s">
        <v>43</v>
      </c>
      <c r="B46" s="7" t="s">
        <v>28</v>
      </c>
      <c r="C46" s="8">
        <v>1</v>
      </c>
      <c r="D46" s="9">
        <v>493.03</v>
      </c>
      <c r="E46" s="9">
        <f>ROUND(C46*D46,2)</f>
        <v>493.03</v>
      </c>
      <c r="F46" s="27">
        <v>0</v>
      </c>
      <c r="G46" s="26">
        <f>IF(F46&gt;D46,F46/0,ROUND(C46*F46,2))</f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4" t="s">
        <v>44</v>
      </c>
      <c r="B47" s="77" t="s">
        <v>30</v>
      </c>
      <c r="C47" s="78"/>
      <c r="D47" s="78"/>
      <c r="E47" s="78"/>
      <c r="F47" s="78"/>
      <c r="G47" s="79"/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33" t="s">
        <v>45</v>
      </c>
      <c r="B48" s="32" t="s">
        <v>46</v>
      </c>
      <c r="C48" s="6"/>
      <c r="D48" s="6"/>
      <c r="E48" s="6"/>
      <c r="F48" s="6"/>
      <c r="G48" s="31"/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5" t="s">
        <v>47</v>
      </c>
      <c r="B49" s="7" t="s">
        <v>51</v>
      </c>
      <c r="C49" s="8">
        <v>365</v>
      </c>
      <c r="D49" s="9">
        <v>118.02</v>
      </c>
      <c r="E49" s="9">
        <f t="shared" si="4"/>
        <v>43077.3</v>
      </c>
      <c r="F49" s="27">
        <v>0</v>
      </c>
      <c r="G49" s="26">
        <f t="shared" ref="G49:G55" si="5">IF(F49&gt;D49,F49/0,ROUND(C49*F49,2))</f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5" t="s">
        <v>48</v>
      </c>
      <c r="B50" s="7" t="s">
        <v>52</v>
      </c>
      <c r="C50" s="8">
        <v>120</v>
      </c>
      <c r="D50" s="9">
        <v>118.02</v>
      </c>
      <c r="E50" s="9">
        <f t="shared" si="4"/>
        <v>14162.4</v>
      </c>
      <c r="F50" s="27">
        <v>0</v>
      </c>
      <c r="G50" s="26">
        <f t="shared" si="5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5" t="s">
        <v>49</v>
      </c>
      <c r="B51" s="7" t="s">
        <v>53</v>
      </c>
      <c r="C51" s="8">
        <v>220</v>
      </c>
      <c r="D51" s="9">
        <v>314.74</v>
      </c>
      <c r="E51" s="9">
        <f t="shared" si="4"/>
        <v>69242.8</v>
      </c>
      <c r="F51" s="27">
        <v>0</v>
      </c>
      <c r="G51" s="26">
        <f t="shared" si="5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5" t="s">
        <v>50</v>
      </c>
      <c r="B52" s="7" t="s">
        <v>54</v>
      </c>
      <c r="C52" s="8">
        <v>52</v>
      </c>
      <c r="D52" s="9">
        <v>342.55</v>
      </c>
      <c r="E52" s="9">
        <f t="shared" si="4"/>
        <v>17812.599999999999</v>
      </c>
      <c r="F52" s="27">
        <v>0</v>
      </c>
      <c r="G52" s="26">
        <f t="shared" si="5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5" t="s">
        <v>55</v>
      </c>
      <c r="B53" s="7" t="s">
        <v>56</v>
      </c>
      <c r="C53" s="8">
        <v>365</v>
      </c>
      <c r="D53" s="9">
        <v>236.46</v>
      </c>
      <c r="E53" s="9">
        <f t="shared" si="4"/>
        <v>86307.9</v>
      </c>
      <c r="F53" s="27">
        <v>0</v>
      </c>
      <c r="G53" s="26">
        <f t="shared" si="5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5" t="s">
        <v>58</v>
      </c>
      <c r="B54" s="7" t="s">
        <v>57</v>
      </c>
      <c r="C54" s="8">
        <v>365</v>
      </c>
      <c r="D54" s="9">
        <v>88.67</v>
      </c>
      <c r="E54" s="9">
        <f t="shared" si="4"/>
        <v>32364.55</v>
      </c>
      <c r="F54" s="27">
        <v>0</v>
      </c>
      <c r="G54" s="26">
        <f t="shared" si="5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5" t="s">
        <v>59</v>
      </c>
      <c r="B55" s="7" t="s">
        <v>60</v>
      </c>
      <c r="C55" s="8">
        <v>12</v>
      </c>
      <c r="D55" s="9">
        <v>5864.67</v>
      </c>
      <c r="E55" s="9">
        <f t="shared" si="4"/>
        <v>70376.039999999994</v>
      </c>
      <c r="F55" s="27">
        <v>0</v>
      </c>
      <c r="G55" s="26">
        <f t="shared" si="5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33" t="s">
        <v>61</v>
      </c>
      <c r="B56" s="32" t="s">
        <v>62</v>
      </c>
      <c r="C56" s="6"/>
      <c r="D56" s="6"/>
      <c r="E56" s="6"/>
      <c r="F56" s="6"/>
      <c r="G56" s="31"/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5" t="s">
        <v>63</v>
      </c>
      <c r="B57" s="7" t="s">
        <v>64</v>
      </c>
      <c r="C57" s="8">
        <v>50</v>
      </c>
      <c r="D57" s="9">
        <v>588.57000000000005</v>
      </c>
      <c r="E57" s="9">
        <f t="shared" si="4"/>
        <v>29428.5</v>
      </c>
      <c r="F57" s="27">
        <v>0</v>
      </c>
      <c r="G57" s="26">
        <f>IF(F57&gt;D57,F57/0,ROUND(C57*F57,2))</f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33" t="s">
        <v>65</v>
      </c>
      <c r="B58" s="32" t="s">
        <v>66</v>
      </c>
      <c r="C58" s="6"/>
      <c r="D58" s="6"/>
      <c r="E58" s="6"/>
      <c r="F58" s="6"/>
      <c r="G58" s="31"/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5" t="s">
        <v>67</v>
      </c>
      <c r="B59" s="7" t="s">
        <v>68</v>
      </c>
      <c r="C59" s="8">
        <v>220</v>
      </c>
      <c r="D59" s="9">
        <v>318.39999999999998</v>
      </c>
      <c r="E59" s="9">
        <f t="shared" si="4"/>
        <v>70048</v>
      </c>
      <c r="F59" s="27">
        <v>0</v>
      </c>
      <c r="G59" s="26">
        <f>IF(F59&gt;D59,F59/0,ROUND(C59*F59,2))</f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4" t="s">
        <v>69</v>
      </c>
      <c r="B60" s="32" t="s">
        <v>70</v>
      </c>
      <c r="C60" s="6"/>
      <c r="D60" s="6"/>
      <c r="E60" s="6"/>
      <c r="F60" s="6"/>
      <c r="G60" s="31"/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5" t="s">
        <v>71</v>
      </c>
      <c r="B61" s="7" t="s">
        <v>72</v>
      </c>
      <c r="C61" s="8">
        <v>12</v>
      </c>
      <c r="D61" s="9">
        <v>631.02</v>
      </c>
      <c r="E61" s="9">
        <f t="shared" si="4"/>
        <v>7572.24</v>
      </c>
      <c r="F61" s="27">
        <v>0</v>
      </c>
      <c r="G61" s="26">
        <f>IF(F61&gt;D61,F61/0,ROUND(C61*F61,2))</f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5" t="s">
        <v>73</v>
      </c>
      <c r="B62" s="7" t="s">
        <v>75</v>
      </c>
      <c r="C62" s="8">
        <v>24</v>
      </c>
      <c r="D62" s="9">
        <v>2871.65</v>
      </c>
      <c r="E62" s="9">
        <f t="shared" si="4"/>
        <v>68919.600000000006</v>
      </c>
      <c r="F62" s="27">
        <v>0</v>
      </c>
      <c r="G62" s="26">
        <f>IF(F62&gt;D62,F62/0,ROUND(C62*F62,2))</f>
        <v>0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5" t="s">
        <v>74</v>
      </c>
      <c r="B63" s="7" t="s">
        <v>76</v>
      </c>
      <c r="C63" s="8">
        <v>12</v>
      </c>
      <c r="D63" s="9">
        <v>1378.39</v>
      </c>
      <c r="E63" s="9">
        <f t="shared" si="4"/>
        <v>16540.68</v>
      </c>
      <c r="F63" s="27">
        <v>0</v>
      </c>
      <c r="G63" s="26">
        <f>IF(F63&gt;D63,F63/0,ROUND(C63*F63,2))</f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36">
        <v>3</v>
      </c>
      <c r="B64" s="40" t="s">
        <v>77</v>
      </c>
      <c r="C64" s="41"/>
      <c r="D64" s="41"/>
      <c r="E64" s="43"/>
      <c r="F64" s="41"/>
      <c r="G64" s="42"/>
      <c r="H64" s="44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33" t="s">
        <v>78</v>
      </c>
      <c r="B65" s="32" t="s">
        <v>79</v>
      </c>
      <c r="C65" s="6"/>
      <c r="D65" s="6"/>
      <c r="E65" s="6"/>
      <c r="F65" s="6"/>
      <c r="G65" s="31"/>
      <c r="H65" s="44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5" t="s">
        <v>80</v>
      </c>
      <c r="B66" s="7" t="s">
        <v>81</v>
      </c>
      <c r="C66" s="8">
        <v>1</v>
      </c>
      <c r="D66" s="9">
        <v>344.83</v>
      </c>
      <c r="E66" s="9">
        <f>ROUND(C66*D66,2)</f>
        <v>344.83</v>
      </c>
      <c r="F66" s="27">
        <v>0</v>
      </c>
      <c r="G66" s="30">
        <f>IF(F66&gt;D66,F66/0,ROUND(C66*F66,2))</f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5" t="s">
        <v>82</v>
      </c>
      <c r="B67" s="7" t="s">
        <v>12</v>
      </c>
      <c r="C67" s="8">
        <v>12</v>
      </c>
      <c r="D67" s="9">
        <v>129.31</v>
      </c>
      <c r="E67" s="9">
        <f>ROUND(C67*D67,2)</f>
        <v>1551.72</v>
      </c>
      <c r="F67" s="27">
        <v>0</v>
      </c>
      <c r="G67" s="30">
        <f>IF(F67&gt;D67,F67/0,ROUND(C67*F67,2))</f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5" t="s">
        <v>83</v>
      </c>
      <c r="B68" s="7" t="s">
        <v>84</v>
      </c>
      <c r="C68" s="8">
        <v>1</v>
      </c>
      <c r="D68" s="9">
        <v>557.71</v>
      </c>
      <c r="E68" s="9">
        <f>ROUND(C68*D68,2)</f>
        <v>557.71</v>
      </c>
      <c r="F68" s="27">
        <v>0</v>
      </c>
      <c r="G68" s="30">
        <f>IF(F68&gt;D68,F68/0,ROUND(C68*F68,2))</f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5" t="s">
        <v>85</v>
      </c>
      <c r="B69" s="7" t="s">
        <v>28</v>
      </c>
      <c r="C69" s="8">
        <v>1</v>
      </c>
      <c r="D69" s="9">
        <v>344.83</v>
      </c>
      <c r="E69" s="9">
        <f>ROUND(C69*D69,2)</f>
        <v>344.83</v>
      </c>
      <c r="F69" s="27">
        <v>0</v>
      </c>
      <c r="G69" s="30">
        <f>IF(F69&gt;D69,F69/0,ROUND(C69*F69,2))</f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33" t="s">
        <v>86</v>
      </c>
      <c r="B70" s="32" t="s">
        <v>87</v>
      </c>
      <c r="C70" s="6"/>
      <c r="D70" s="6"/>
      <c r="E70" s="6"/>
      <c r="F70" s="6"/>
      <c r="G70" s="31"/>
      <c r="H70" s="44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5" t="s">
        <v>88</v>
      </c>
      <c r="B71" s="7" t="s">
        <v>93</v>
      </c>
      <c r="C71" s="8">
        <v>230</v>
      </c>
      <c r="D71" s="9">
        <v>41.82</v>
      </c>
      <c r="E71" s="9">
        <f>ROUND(C71*D71,2)</f>
        <v>9618.6</v>
      </c>
      <c r="F71" s="27">
        <v>0</v>
      </c>
      <c r="G71" s="30">
        <f t="shared" ref="G71:G77" si="6">IF(F71&gt;D71,F71/0,ROUND(C71*F71,2))</f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5" t="s">
        <v>89</v>
      </c>
      <c r="B72" s="7" t="s">
        <v>94</v>
      </c>
      <c r="C72" s="8">
        <v>230</v>
      </c>
      <c r="D72" s="9">
        <v>68.67</v>
      </c>
      <c r="E72" s="9">
        <f>ROUND(C72*D72,2)</f>
        <v>15794.1</v>
      </c>
      <c r="F72" s="27">
        <v>0</v>
      </c>
      <c r="G72" s="30">
        <f t="shared" si="6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5" t="s">
        <v>90</v>
      </c>
      <c r="B73" s="7" t="s">
        <v>95</v>
      </c>
      <c r="C73" s="8">
        <v>230</v>
      </c>
      <c r="D73" s="9">
        <v>23.97</v>
      </c>
      <c r="E73" s="9">
        <f>ROUND(C73*D73,2)</f>
        <v>5513.1</v>
      </c>
      <c r="F73" s="27">
        <v>0</v>
      </c>
      <c r="G73" s="30">
        <f t="shared" si="6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5" t="s">
        <v>91</v>
      </c>
      <c r="B74" s="7" t="s">
        <v>96</v>
      </c>
      <c r="C74" s="8">
        <v>460</v>
      </c>
      <c r="D74" s="9">
        <v>34.89</v>
      </c>
      <c r="E74" s="9">
        <f>ROUND(C74*D74,2)</f>
        <v>16049.4</v>
      </c>
      <c r="F74" s="27">
        <v>0</v>
      </c>
      <c r="G74" s="30">
        <f t="shared" si="6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5" t="s">
        <v>92</v>
      </c>
      <c r="B75" s="7" t="s">
        <v>97</v>
      </c>
      <c r="C75" s="8">
        <v>124</v>
      </c>
      <c r="D75" s="9">
        <v>7.37</v>
      </c>
      <c r="E75" s="9">
        <f>ROUND(C75*D75,2)</f>
        <v>913.88</v>
      </c>
      <c r="F75" s="27">
        <v>0</v>
      </c>
      <c r="G75" s="30">
        <f t="shared" si="6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5" t="s">
        <v>99</v>
      </c>
      <c r="B76" s="7" t="s">
        <v>98</v>
      </c>
      <c r="C76" s="8">
        <v>200</v>
      </c>
      <c r="D76" s="9">
        <v>21.57</v>
      </c>
      <c r="E76" s="9">
        <f t="shared" si="4"/>
        <v>4314</v>
      </c>
      <c r="F76" s="27">
        <v>0</v>
      </c>
      <c r="G76" s="30">
        <f t="shared" si="6"/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5" t="s">
        <v>100</v>
      </c>
      <c r="B77" s="7" t="s">
        <v>101</v>
      </c>
      <c r="C77" s="8">
        <v>4</v>
      </c>
      <c r="D77" s="9">
        <v>244.83</v>
      </c>
      <c r="E77" s="9">
        <f t="shared" si="4"/>
        <v>979.32</v>
      </c>
      <c r="F77" s="27">
        <v>0</v>
      </c>
      <c r="G77" s="30">
        <f t="shared" si="6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33" t="s">
        <v>102</v>
      </c>
      <c r="B78" s="32" t="s">
        <v>103</v>
      </c>
      <c r="C78" s="6"/>
      <c r="D78" s="6"/>
      <c r="E78" s="6"/>
      <c r="F78" s="6"/>
      <c r="G78" s="31"/>
      <c r="H78" s="44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5" t="s">
        <v>104</v>
      </c>
      <c r="B79" s="7" t="s">
        <v>109</v>
      </c>
      <c r="C79" s="8">
        <v>70</v>
      </c>
      <c r="D79" s="9">
        <v>32</v>
      </c>
      <c r="E79" s="9">
        <f>ROUND(C79*D79,2)</f>
        <v>2240</v>
      </c>
      <c r="F79" s="27">
        <v>0</v>
      </c>
      <c r="G79" s="26">
        <f t="shared" ref="G79:G87" si="7">IF(F79&gt;D79,F79/0,ROUND(C79*F79,2))</f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5" t="s">
        <v>105</v>
      </c>
      <c r="B80" s="7" t="s">
        <v>110</v>
      </c>
      <c r="C80" s="8">
        <v>140</v>
      </c>
      <c r="D80" s="9">
        <v>34.08</v>
      </c>
      <c r="E80" s="9">
        <f t="shared" si="4"/>
        <v>4771.2</v>
      </c>
      <c r="F80" s="27">
        <v>0</v>
      </c>
      <c r="G80" s="26">
        <f t="shared" si="7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5" t="s">
        <v>106</v>
      </c>
      <c r="B81" s="7" t="s">
        <v>111</v>
      </c>
      <c r="C81" s="8">
        <v>70</v>
      </c>
      <c r="D81" s="9">
        <v>111.38</v>
      </c>
      <c r="E81" s="9">
        <f t="shared" si="4"/>
        <v>7796.6</v>
      </c>
      <c r="F81" s="27">
        <v>0</v>
      </c>
      <c r="G81" s="26">
        <f t="shared" si="7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5" t="s">
        <v>107</v>
      </c>
      <c r="B82" s="7" t="s">
        <v>112</v>
      </c>
      <c r="C82" s="8">
        <v>140</v>
      </c>
      <c r="D82" s="9">
        <v>36.65</v>
      </c>
      <c r="E82" s="9">
        <f t="shared" si="4"/>
        <v>5131</v>
      </c>
      <c r="F82" s="27">
        <v>0</v>
      </c>
      <c r="G82" s="26">
        <f t="shared" si="7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5" t="s">
        <v>108</v>
      </c>
      <c r="B83" s="7" t="s">
        <v>113</v>
      </c>
      <c r="C83" s="8">
        <v>70</v>
      </c>
      <c r="D83" s="9">
        <v>180.34</v>
      </c>
      <c r="E83" s="9">
        <f t="shared" si="4"/>
        <v>12623.8</v>
      </c>
      <c r="F83" s="27">
        <v>0</v>
      </c>
      <c r="G83" s="26">
        <f t="shared" si="7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5" t="s">
        <v>114</v>
      </c>
      <c r="B84" s="7" t="s">
        <v>118</v>
      </c>
      <c r="C84" s="8">
        <v>70</v>
      </c>
      <c r="D84" s="9">
        <v>42.49</v>
      </c>
      <c r="E84" s="9">
        <f t="shared" si="4"/>
        <v>2974.3</v>
      </c>
      <c r="F84" s="27">
        <v>0</v>
      </c>
      <c r="G84" s="26">
        <f t="shared" si="7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5" t="s">
        <v>115</v>
      </c>
      <c r="B85" s="7" t="s">
        <v>119</v>
      </c>
      <c r="C85" s="8">
        <v>10</v>
      </c>
      <c r="D85" s="9">
        <v>26.23</v>
      </c>
      <c r="E85" s="9">
        <f t="shared" si="4"/>
        <v>262.3</v>
      </c>
      <c r="F85" s="27">
        <v>0</v>
      </c>
      <c r="G85" s="26">
        <f t="shared" si="7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5" t="s">
        <v>116</v>
      </c>
      <c r="B86" s="7" t="s">
        <v>120</v>
      </c>
      <c r="C86" s="8">
        <v>35</v>
      </c>
      <c r="D86" s="9">
        <v>25.07</v>
      </c>
      <c r="E86" s="9">
        <f t="shared" si="4"/>
        <v>877.45</v>
      </c>
      <c r="F86" s="27">
        <v>0</v>
      </c>
      <c r="G86" s="26">
        <f t="shared" si="7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5" t="s">
        <v>117</v>
      </c>
      <c r="B87" s="7" t="s">
        <v>121</v>
      </c>
      <c r="C87" s="8">
        <v>70</v>
      </c>
      <c r="D87" s="9">
        <v>111.51</v>
      </c>
      <c r="E87" s="9">
        <f t="shared" si="4"/>
        <v>7805.7</v>
      </c>
      <c r="F87" s="27">
        <v>0</v>
      </c>
      <c r="G87" s="26">
        <f t="shared" si="7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33" t="s">
        <v>122</v>
      </c>
      <c r="B88" s="32" t="s">
        <v>123</v>
      </c>
      <c r="C88" s="6"/>
      <c r="D88" s="6"/>
      <c r="E88" s="6"/>
      <c r="F88" s="6"/>
      <c r="G88" s="31"/>
      <c r="H88" s="44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5" t="s">
        <v>124</v>
      </c>
      <c r="B89" s="7" t="s">
        <v>130</v>
      </c>
      <c r="C89" s="8">
        <v>12</v>
      </c>
      <c r="D89" s="9">
        <v>607.58000000000004</v>
      </c>
      <c r="E89" s="9">
        <f t="shared" si="4"/>
        <v>7290.96</v>
      </c>
      <c r="F89" s="27">
        <v>0</v>
      </c>
      <c r="G89" s="26">
        <f t="shared" ref="G89:G102" si="8">IF(F89&gt;D89,F89/0,ROUND(C89*F89,2))</f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5" t="s">
        <v>125</v>
      </c>
      <c r="B90" s="7" t="s">
        <v>131</v>
      </c>
      <c r="C90" s="8">
        <v>1</v>
      </c>
      <c r="D90" s="9">
        <v>721.89</v>
      </c>
      <c r="E90" s="9">
        <f t="shared" si="4"/>
        <v>721.89</v>
      </c>
      <c r="F90" s="27">
        <v>0</v>
      </c>
      <c r="G90" s="26">
        <f t="shared" si="8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5" t="s">
        <v>127</v>
      </c>
      <c r="B91" s="7" t="s">
        <v>132</v>
      </c>
      <c r="C91" s="8">
        <v>1</v>
      </c>
      <c r="D91" s="9">
        <v>2122.96</v>
      </c>
      <c r="E91" s="9">
        <f t="shared" si="4"/>
        <v>2122.96</v>
      </c>
      <c r="F91" s="27">
        <v>0</v>
      </c>
      <c r="G91" s="26">
        <f t="shared" si="8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5" t="s">
        <v>126</v>
      </c>
      <c r="B92" s="7" t="s">
        <v>133</v>
      </c>
      <c r="C92" s="8">
        <v>12</v>
      </c>
      <c r="D92" s="9">
        <v>334.7</v>
      </c>
      <c r="E92" s="9">
        <f t="shared" si="4"/>
        <v>4016.4</v>
      </c>
      <c r="F92" s="27">
        <v>0</v>
      </c>
      <c r="G92" s="26">
        <f t="shared" si="8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5" t="s">
        <v>128</v>
      </c>
      <c r="B93" s="7" t="s">
        <v>134</v>
      </c>
      <c r="C93" s="8">
        <v>12</v>
      </c>
      <c r="D93" s="9">
        <v>1922.93</v>
      </c>
      <c r="E93" s="9">
        <f t="shared" si="4"/>
        <v>23075.16</v>
      </c>
      <c r="F93" s="27">
        <v>0</v>
      </c>
      <c r="G93" s="26">
        <f t="shared" si="8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5" t="s">
        <v>129</v>
      </c>
      <c r="B94" s="7" t="s">
        <v>135</v>
      </c>
      <c r="C94" s="8">
        <v>12</v>
      </c>
      <c r="D94" s="9">
        <v>1748.67</v>
      </c>
      <c r="E94" s="9">
        <f t="shared" si="4"/>
        <v>20984.04</v>
      </c>
      <c r="F94" s="27">
        <v>0</v>
      </c>
      <c r="G94" s="26">
        <f t="shared" si="8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5" t="s">
        <v>136</v>
      </c>
      <c r="B95" s="7" t="s">
        <v>137</v>
      </c>
      <c r="C95" s="8">
        <v>12</v>
      </c>
      <c r="D95" s="9">
        <v>457.23</v>
      </c>
      <c r="E95" s="9">
        <f t="shared" si="4"/>
        <v>5486.76</v>
      </c>
      <c r="F95" s="27">
        <v>0</v>
      </c>
      <c r="G95" s="26">
        <f t="shared" si="8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5" t="s">
        <v>138</v>
      </c>
      <c r="B96" s="7" t="s">
        <v>140</v>
      </c>
      <c r="C96" s="8">
        <v>3000</v>
      </c>
      <c r="D96" s="9">
        <v>7.65</v>
      </c>
      <c r="E96" s="9">
        <f t="shared" si="4"/>
        <v>22950</v>
      </c>
      <c r="F96" s="27">
        <v>0</v>
      </c>
      <c r="G96" s="26">
        <f t="shared" si="8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5" t="s">
        <v>139</v>
      </c>
      <c r="B97" s="7" t="s">
        <v>141</v>
      </c>
      <c r="C97" s="8">
        <v>400</v>
      </c>
      <c r="D97" s="9">
        <v>18.18</v>
      </c>
      <c r="E97" s="9">
        <f t="shared" si="4"/>
        <v>7272</v>
      </c>
      <c r="F97" s="27">
        <v>0</v>
      </c>
      <c r="G97" s="26">
        <f t="shared" si="8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5" t="s">
        <v>142</v>
      </c>
      <c r="B98" s="7" t="s">
        <v>147</v>
      </c>
      <c r="C98" s="8">
        <v>400</v>
      </c>
      <c r="D98" s="9">
        <v>19.73</v>
      </c>
      <c r="E98" s="9">
        <f t="shared" si="4"/>
        <v>7892</v>
      </c>
      <c r="F98" s="27">
        <v>0</v>
      </c>
      <c r="G98" s="26">
        <f t="shared" si="8"/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5" t="s">
        <v>143</v>
      </c>
      <c r="B99" s="7" t="s">
        <v>148</v>
      </c>
      <c r="C99" s="8">
        <v>10</v>
      </c>
      <c r="D99" s="9">
        <v>52.3</v>
      </c>
      <c r="E99" s="9">
        <f t="shared" si="4"/>
        <v>523</v>
      </c>
      <c r="F99" s="27">
        <v>0</v>
      </c>
      <c r="G99" s="26">
        <f t="shared" si="8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5" t="s">
        <v>144</v>
      </c>
      <c r="B100" s="7" t="s">
        <v>149</v>
      </c>
      <c r="C100" s="8">
        <v>12</v>
      </c>
      <c r="D100" s="9">
        <v>251.84</v>
      </c>
      <c r="E100" s="9">
        <f t="shared" si="4"/>
        <v>3022.08</v>
      </c>
      <c r="F100" s="27">
        <v>0</v>
      </c>
      <c r="G100" s="26">
        <f t="shared" si="8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25" t="s">
        <v>145</v>
      </c>
      <c r="B101" s="7" t="s">
        <v>150</v>
      </c>
      <c r="C101" s="8">
        <v>40</v>
      </c>
      <c r="D101" s="9">
        <v>76.77</v>
      </c>
      <c r="E101" s="9">
        <f t="shared" si="4"/>
        <v>3070.8</v>
      </c>
      <c r="F101" s="27">
        <v>0</v>
      </c>
      <c r="G101" s="26">
        <f t="shared" si="8"/>
        <v>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5" t="s">
        <v>146</v>
      </c>
      <c r="B102" s="7" t="s">
        <v>151</v>
      </c>
      <c r="C102" s="8">
        <v>6</v>
      </c>
      <c r="D102" s="9">
        <v>735.13</v>
      </c>
      <c r="E102" s="9">
        <f t="shared" si="4"/>
        <v>4410.78</v>
      </c>
      <c r="F102" s="27">
        <v>0</v>
      </c>
      <c r="G102" s="26">
        <f t="shared" si="8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33">
        <v>3.5</v>
      </c>
      <c r="B103" s="32" t="s">
        <v>152</v>
      </c>
      <c r="C103" s="6"/>
      <c r="D103" s="6"/>
      <c r="E103" s="6"/>
      <c r="F103" s="6"/>
      <c r="G103" s="31"/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5" t="s">
        <v>153</v>
      </c>
      <c r="B104" s="7" t="s">
        <v>158</v>
      </c>
      <c r="C104" s="8">
        <v>5</v>
      </c>
      <c r="D104" s="9">
        <v>603.12</v>
      </c>
      <c r="E104" s="9">
        <f t="shared" si="4"/>
        <v>3015.6</v>
      </c>
      <c r="F104" s="27">
        <v>0</v>
      </c>
      <c r="G104" s="26">
        <f t="shared" ref="G104:G111" si="9">IF(F104&gt;D104,F104/0,ROUND(C104*F104,2))</f>
        <v>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5" t="s">
        <v>154</v>
      </c>
      <c r="B105" s="7" t="s">
        <v>159</v>
      </c>
      <c r="C105" s="8">
        <v>2</v>
      </c>
      <c r="D105" s="9">
        <v>4100.72</v>
      </c>
      <c r="E105" s="9">
        <f t="shared" si="4"/>
        <v>8201.44</v>
      </c>
      <c r="F105" s="27">
        <v>0</v>
      </c>
      <c r="G105" s="26">
        <f t="shared" si="9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5" t="s">
        <v>155</v>
      </c>
      <c r="B106" s="7" t="s">
        <v>160</v>
      </c>
      <c r="C106" s="8">
        <v>2</v>
      </c>
      <c r="D106" s="9">
        <v>406.14</v>
      </c>
      <c r="E106" s="9">
        <f t="shared" si="4"/>
        <v>812.28</v>
      </c>
      <c r="F106" s="27">
        <v>0</v>
      </c>
      <c r="G106" s="26">
        <f t="shared" si="9"/>
        <v>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5" t="s">
        <v>156</v>
      </c>
      <c r="B107" s="7" t="s">
        <v>161</v>
      </c>
      <c r="C107" s="8">
        <v>2</v>
      </c>
      <c r="D107" s="9">
        <v>842.73</v>
      </c>
      <c r="E107" s="9">
        <f t="shared" si="4"/>
        <v>1685.46</v>
      </c>
      <c r="F107" s="27">
        <v>0</v>
      </c>
      <c r="G107" s="26">
        <f t="shared" si="9"/>
        <v>0</v>
      </c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5" t="s">
        <v>157</v>
      </c>
      <c r="B108" s="7" t="s">
        <v>162</v>
      </c>
      <c r="C108" s="8">
        <v>4</v>
      </c>
      <c r="D108" s="9">
        <v>544.33000000000004</v>
      </c>
      <c r="E108" s="9">
        <f t="shared" si="4"/>
        <v>2177.3200000000002</v>
      </c>
      <c r="F108" s="27">
        <v>0</v>
      </c>
      <c r="G108" s="26">
        <f t="shared" si="9"/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5" t="s">
        <v>163</v>
      </c>
      <c r="B109" s="7" t="s">
        <v>165</v>
      </c>
      <c r="C109" s="8">
        <v>3</v>
      </c>
      <c r="D109" s="9">
        <v>440.43</v>
      </c>
      <c r="E109" s="9">
        <f t="shared" si="4"/>
        <v>1321.29</v>
      </c>
      <c r="F109" s="27">
        <v>0</v>
      </c>
      <c r="G109" s="26">
        <f t="shared" si="9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5" t="s">
        <v>164</v>
      </c>
      <c r="B110" s="7" t="s">
        <v>166</v>
      </c>
      <c r="C110" s="8">
        <v>2</v>
      </c>
      <c r="D110" s="9">
        <v>214.63</v>
      </c>
      <c r="E110" s="9">
        <f t="shared" si="4"/>
        <v>429.26</v>
      </c>
      <c r="F110" s="27">
        <v>0</v>
      </c>
      <c r="G110" s="26">
        <f t="shared" si="9"/>
        <v>0</v>
      </c>
      <c r="H110" s="1"/>
      <c r="I110" s="1"/>
      <c r="J110" s="1"/>
      <c r="K110" s="5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5" t="s">
        <v>167</v>
      </c>
      <c r="B111" s="7" t="s">
        <v>168</v>
      </c>
      <c r="C111" s="8">
        <v>10</v>
      </c>
      <c r="D111" s="9">
        <v>47.25</v>
      </c>
      <c r="E111" s="9">
        <f t="shared" si="4"/>
        <v>472.5</v>
      </c>
      <c r="F111" s="27">
        <v>0</v>
      </c>
      <c r="G111" s="26">
        <f t="shared" si="9"/>
        <v>0</v>
      </c>
      <c r="H111" s="1"/>
      <c r="I111" s="1"/>
      <c r="J111" s="1"/>
      <c r="K111" s="5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5" t="s">
        <v>181</v>
      </c>
      <c r="B112" s="7" t="s">
        <v>13</v>
      </c>
      <c r="C112" s="8">
        <v>1</v>
      </c>
      <c r="D112" s="9">
        <v>20000</v>
      </c>
      <c r="E112" s="9">
        <f>ROUND(C112*D112,2)</f>
        <v>20000</v>
      </c>
      <c r="F112" s="9">
        <v>20000</v>
      </c>
      <c r="G112" s="26">
        <f>IF(F112&gt;D112,F112/0,ROUND(C112*F112,2))</f>
        <v>20000</v>
      </c>
      <c r="H112" s="1"/>
      <c r="I112" s="1"/>
      <c r="J112" s="1"/>
      <c r="K112" s="5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36">
        <v>4</v>
      </c>
      <c r="B113" s="37" t="s">
        <v>170</v>
      </c>
      <c r="C113" s="38"/>
      <c r="D113" s="38"/>
      <c r="E113" s="38"/>
      <c r="F113" s="38"/>
      <c r="G113" s="38"/>
      <c r="H113" s="44"/>
      <c r="I113" s="1"/>
      <c r="J113" s="1"/>
      <c r="K113" s="5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33" t="s">
        <v>169</v>
      </c>
      <c r="B114" s="32" t="s">
        <v>23</v>
      </c>
      <c r="C114" s="6"/>
      <c r="D114" s="6"/>
      <c r="E114" s="6"/>
      <c r="F114" s="6"/>
      <c r="G114" s="31"/>
      <c r="H114" s="1"/>
      <c r="I114" s="1"/>
      <c r="J114" s="1"/>
      <c r="K114" s="5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5" t="s">
        <v>171</v>
      </c>
      <c r="B115" s="7" t="s">
        <v>81</v>
      </c>
      <c r="C115" s="8">
        <v>1</v>
      </c>
      <c r="D115" s="9">
        <v>739.54</v>
      </c>
      <c r="E115" s="9">
        <f t="shared" si="4"/>
        <v>739.54</v>
      </c>
      <c r="F115" s="27">
        <v>0</v>
      </c>
      <c r="G115" s="26">
        <f>IF(F115&gt;D115,F115/0,ROUND(C115*F115,2))</f>
        <v>0</v>
      </c>
      <c r="H115" s="1"/>
      <c r="I115" s="1"/>
      <c r="J115" s="1"/>
      <c r="K115" s="5"/>
      <c r="L115" s="1"/>
      <c r="M115" s="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5" t="s">
        <v>172</v>
      </c>
      <c r="B116" s="7" t="s">
        <v>12</v>
      </c>
      <c r="C116" s="8">
        <v>12</v>
      </c>
      <c r="D116" s="9">
        <v>246.52</v>
      </c>
      <c r="E116" s="9">
        <f t="shared" si="4"/>
        <v>2958.24</v>
      </c>
      <c r="F116" s="27">
        <v>0</v>
      </c>
      <c r="G116" s="26">
        <f>IF(F116&gt;D116,F116/0,ROUND(C116*F116,2))</f>
        <v>0</v>
      </c>
      <c r="H116" s="1"/>
      <c r="I116" s="1"/>
      <c r="J116" s="1"/>
      <c r="K116" s="5"/>
      <c r="L116" s="1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5" t="s">
        <v>173</v>
      </c>
      <c r="B117" s="7" t="s">
        <v>28</v>
      </c>
      <c r="C117" s="8">
        <v>1</v>
      </c>
      <c r="D117" s="9">
        <v>369.78</v>
      </c>
      <c r="E117" s="9">
        <f t="shared" si="4"/>
        <v>369.78</v>
      </c>
      <c r="F117" s="27">
        <v>0</v>
      </c>
      <c r="G117" s="26">
        <f>IF(F117&gt;D117,F117/0,ROUND(C117*F117,2))</f>
        <v>0</v>
      </c>
      <c r="H117" s="1"/>
      <c r="I117" s="1"/>
      <c r="J117" s="1"/>
      <c r="K117" s="5"/>
      <c r="L117" s="1"/>
      <c r="M117" s="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33" t="s">
        <v>174</v>
      </c>
      <c r="B118" s="32" t="s">
        <v>175</v>
      </c>
      <c r="C118" s="6"/>
      <c r="D118" s="6"/>
      <c r="E118" s="6"/>
      <c r="F118" s="6"/>
      <c r="G118" s="31"/>
      <c r="H118" s="1"/>
      <c r="I118" s="1"/>
      <c r="J118" s="1"/>
      <c r="K118" s="5"/>
      <c r="L118" s="1"/>
      <c r="M118" s="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25" t="s">
        <v>176</v>
      </c>
      <c r="B119" s="7" t="s">
        <v>178</v>
      </c>
      <c r="C119" s="8">
        <v>12</v>
      </c>
      <c r="D119" s="9">
        <v>1063.76</v>
      </c>
      <c r="E119" s="9">
        <f t="shared" si="4"/>
        <v>12765.12</v>
      </c>
      <c r="F119" s="27">
        <v>0</v>
      </c>
      <c r="G119" s="26">
        <f>IF(F119&gt;D119,F119/0,ROUND(C119*F119,2))</f>
        <v>0</v>
      </c>
      <c r="H119" s="1"/>
      <c r="I119" s="1"/>
      <c r="J119" s="1"/>
      <c r="K119" s="5"/>
      <c r="L119" s="1"/>
      <c r="M119" s="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5" t="s">
        <v>177</v>
      </c>
      <c r="B120" s="7" t="s">
        <v>179</v>
      </c>
      <c r="C120" s="8">
        <v>24</v>
      </c>
      <c r="D120" s="9">
        <v>396.54</v>
      </c>
      <c r="E120" s="9">
        <f t="shared" si="4"/>
        <v>9516.9599999999991</v>
      </c>
      <c r="F120" s="27">
        <v>0</v>
      </c>
      <c r="G120" s="26">
        <f>IF(F120&gt;D120,F120/0,ROUND(C120*F120,2))</f>
        <v>0</v>
      </c>
      <c r="H120" s="1"/>
      <c r="I120" s="1"/>
      <c r="J120" s="1"/>
      <c r="K120" s="5"/>
      <c r="L120" s="1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9.5" customHeight="1" x14ac:dyDescent="0.3">
      <c r="A121" s="14"/>
      <c r="B121" s="14"/>
      <c r="C121" s="14"/>
      <c r="D121" s="15"/>
      <c r="E121" s="10">
        <f>SUM(E14:E120)</f>
        <v>1650649.4600000007</v>
      </c>
      <c r="F121" s="16"/>
      <c r="G121" s="11">
        <f>IF(SUM(G12:G120)=20000,0,SUM(G12:G120))</f>
        <v>0</v>
      </c>
      <c r="H121" s="1"/>
      <c r="I121" s="1"/>
      <c r="J121" s="1"/>
      <c r="K121" s="1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thickBot="1" x14ac:dyDescent="0.35">
      <c r="A122" s="13"/>
      <c r="B122" s="13"/>
      <c r="C122" s="13"/>
      <c r="D122" s="13"/>
      <c r="E122" s="13"/>
      <c r="F122" s="13"/>
      <c r="G122" s="1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thickBot="1" x14ac:dyDescent="0.35">
      <c r="A123" s="58" t="s">
        <v>11</v>
      </c>
      <c r="B123" s="59"/>
      <c r="C123" s="59"/>
      <c r="D123" s="59"/>
      <c r="E123" s="56"/>
      <c r="F123" s="60">
        <f>IF(G121&lt;=E121,G121,"ERROR: Límite superado")</f>
        <v>0</v>
      </c>
      <c r="G123" s="6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6" customHeight="1" x14ac:dyDescent="0.3">
      <c r="A124" s="54" t="s">
        <v>19</v>
      </c>
      <c r="B124" s="54"/>
      <c r="C124" s="54"/>
      <c r="D124" s="54"/>
      <c r="E124" s="54"/>
      <c r="F124" s="54"/>
      <c r="G124" s="28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</sheetData>
  <sheetProtection password="DE91" sheet="1" objects="1" scenarios="1"/>
  <mergeCells count="12">
    <mergeCell ref="A1:G1"/>
    <mergeCell ref="A124:F124"/>
    <mergeCell ref="A8:B9"/>
    <mergeCell ref="A123:E123"/>
    <mergeCell ref="F123:G123"/>
    <mergeCell ref="A2:G2"/>
    <mergeCell ref="A3:G3"/>
    <mergeCell ref="A5:G5"/>
    <mergeCell ref="A6:G6"/>
    <mergeCell ref="C8:G9"/>
    <mergeCell ref="B47:G47"/>
    <mergeCell ref="B12:G12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2024-06-03T13:42:24Z</cp:lastPrinted>
  <dcterms:created xsi:type="dcterms:W3CDTF">2019-12-12T10:58:27Z</dcterms:created>
  <dcterms:modified xsi:type="dcterms:W3CDTF">2025-09-03T12:35:39Z</dcterms:modified>
</cp:coreProperties>
</file>